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609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Charris/Desktop/"/>
    </mc:Choice>
  </mc:AlternateContent>
  <xr:revisionPtr revIDLastSave="0" documentId="8_{3AE49959-3275-2A40-8225-3A42E4775A1A}" xr6:coauthVersionLast="47" xr6:coauthVersionMax="47" xr10:uidLastSave="{00000000-0000-0000-0000-000000000000}"/>
  <bookViews>
    <workbookView xWindow="0" yWindow="500" windowWidth="23400" windowHeight="13540" activeTab="4" xr2:uid="{00000000-000D-0000-FFFF-FFFF00000000}"/>
  </bookViews>
  <sheets>
    <sheet name="Formulae" sheetId="2" r:id="rId1"/>
    <sheet name="Between1-6 nations" sheetId="1" r:id="rId2"/>
    <sheet name="Between 2-Programs" sheetId="3" r:id="rId3"/>
    <sheet name="Within 1-Recycling" sheetId="4" r:id="rId4"/>
    <sheet name="Within 2-Energy Usage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21" i="1" l="1"/>
  <c r="L21" i="1"/>
  <c r="O21" i="1"/>
  <c r="K21" i="1"/>
  <c r="M21" i="1"/>
  <c r="N21" i="1"/>
  <c r="P20" i="1"/>
  <c r="M20" i="1"/>
  <c r="K20" i="1"/>
  <c r="O20" i="1"/>
  <c r="N20" i="1"/>
  <c r="L20" i="1"/>
  <c r="P19" i="1"/>
  <c r="O19" i="1"/>
  <c r="K19" i="1"/>
  <c r="N19" i="1"/>
  <c r="M19" i="1"/>
  <c r="L19" i="1"/>
  <c r="K18" i="1"/>
  <c r="P18" i="1"/>
  <c r="O18" i="1"/>
  <c r="M18" i="1"/>
  <c r="L18" i="1"/>
  <c r="N18" i="1"/>
  <c r="P17" i="1"/>
  <c r="K17" i="1"/>
  <c r="O17" i="1"/>
  <c r="M17" i="1"/>
  <c r="L17" i="1"/>
  <c r="N17" i="1"/>
  <c r="O16" i="1"/>
  <c r="N16" i="1"/>
  <c r="P16" i="1"/>
  <c r="K16" i="1"/>
  <c r="F33" i="1"/>
  <c r="F32" i="1"/>
  <c r="C32" i="1"/>
  <c r="C33" i="1" s="1"/>
  <c r="D27" i="1"/>
  <c r="E27" i="1"/>
  <c r="F27" i="1"/>
  <c r="G27" i="1"/>
  <c r="H27" i="1"/>
  <c r="C27" i="1"/>
  <c r="D25" i="1"/>
  <c r="E25" i="1"/>
  <c r="F25" i="1"/>
  <c r="G25" i="1"/>
  <c r="H25" i="1"/>
  <c r="C25" i="1"/>
  <c r="L16" i="1"/>
  <c r="M16" i="1"/>
  <c r="C34" i="1" l="1"/>
  <c r="C49" i="5"/>
  <c r="C46" i="4"/>
  <c r="E23" i="4"/>
  <c r="H29" i="4"/>
  <c r="D34" i="4" s="1"/>
  <c r="H28" i="4"/>
  <c r="D33" i="4" s="1"/>
  <c r="H27" i="4"/>
  <c r="D32" i="4" s="1"/>
  <c r="C27" i="4"/>
  <c r="C28" i="4" s="1"/>
  <c r="C29" i="4" s="1"/>
  <c r="D20" i="4"/>
  <c r="D21" i="4" s="1"/>
  <c r="E20" i="4"/>
  <c r="E21" i="4" s="1"/>
  <c r="C20" i="4"/>
  <c r="C21" i="4" s="1"/>
  <c r="N19" i="4"/>
  <c r="M4" i="4"/>
  <c r="N4" i="4" s="1"/>
  <c r="M5" i="4"/>
  <c r="N5" i="4" s="1"/>
  <c r="M6" i="4"/>
  <c r="N6" i="4" s="1"/>
  <c r="M7" i="4"/>
  <c r="N7" i="4" s="1"/>
  <c r="M8" i="4"/>
  <c r="N8" i="4" s="1"/>
  <c r="M9" i="4"/>
  <c r="N9" i="4" s="1"/>
  <c r="M10" i="4"/>
  <c r="N10" i="4" s="1"/>
  <c r="M11" i="4"/>
  <c r="N11" i="4" s="1"/>
  <c r="M12" i="4"/>
  <c r="N12" i="4" s="1"/>
  <c r="M13" i="4"/>
  <c r="N13" i="4" s="1"/>
  <c r="M14" i="4"/>
  <c r="N14" i="4" s="1"/>
  <c r="M15" i="4"/>
  <c r="N15" i="4" s="1"/>
  <c r="M16" i="4"/>
  <c r="N16" i="4" s="1"/>
  <c r="M17" i="4"/>
  <c r="N17" i="4" s="1"/>
  <c r="M3" i="4"/>
  <c r="N3" i="4" s="1"/>
  <c r="H4" i="4"/>
  <c r="I4" i="4"/>
  <c r="J4" i="4"/>
  <c r="H5" i="4"/>
  <c r="I5" i="4"/>
  <c r="J5" i="4"/>
  <c r="H6" i="4"/>
  <c r="I6" i="4"/>
  <c r="J6" i="4"/>
  <c r="H7" i="4"/>
  <c r="I7" i="4"/>
  <c r="J7" i="4"/>
  <c r="H8" i="4"/>
  <c r="I8" i="4"/>
  <c r="J8" i="4"/>
  <c r="H9" i="4"/>
  <c r="I9" i="4"/>
  <c r="J9" i="4"/>
  <c r="H10" i="4"/>
  <c r="I10" i="4"/>
  <c r="J10" i="4"/>
  <c r="H11" i="4"/>
  <c r="I11" i="4"/>
  <c r="J11" i="4"/>
  <c r="H12" i="4"/>
  <c r="I12" i="4"/>
  <c r="J12" i="4"/>
  <c r="H13" i="4"/>
  <c r="I13" i="4"/>
  <c r="J13" i="4"/>
  <c r="H14" i="4"/>
  <c r="I14" i="4"/>
  <c r="J14" i="4"/>
  <c r="H15" i="4"/>
  <c r="I15" i="4"/>
  <c r="J15" i="4"/>
  <c r="H16" i="4"/>
  <c r="I16" i="4"/>
  <c r="J16" i="4"/>
  <c r="H17" i="4"/>
  <c r="I17" i="4"/>
  <c r="J17" i="4"/>
  <c r="I3" i="4"/>
  <c r="J3" i="4"/>
  <c r="H3" i="4"/>
  <c r="C51" i="5"/>
  <c r="D26" i="1"/>
  <c r="C50" i="3"/>
  <c r="C50" i="1"/>
  <c r="E26" i="1"/>
  <c r="E28" i="1" s="1"/>
  <c r="F26" i="1"/>
  <c r="G26" i="1"/>
  <c r="G28" i="1" s="1"/>
  <c r="H26" i="1"/>
  <c r="H28" i="1" s="1"/>
  <c r="C26" i="1"/>
  <c r="C28" i="1" s="1"/>
  <c r="C52" i="3"/>
  <c r="D38" i="1"/>
  <c r="K4" i="1"/>
  <c r="L4" i="1"/>
  <c r="M4" i="1"/>
  <c r="N4" i="1"/>
  <c r="O4" i="1"/>
  <c r="P4" i="1"/>
  <c r="K5" i="1"/>
  <c r="L5" i="1"/>
  <c r="M5" i="1"/>
  <c r="N5" i="1"/>
  <c r="O5" i="1"/>
  <c r="P5" i="1"/>
  <c r="K6" i="1"/>
  <c r="L6" i="1"/>
  <c r="M6" i="1"/>
  <c r="N6" i="1"/>
  <c r="O6" i="1"/>
  <c r="P6" i="1"/>
  <c r="K7" i="1"/>
  <c r="L7" i="1"/>
  <c r="M7" i="1"/>
  <c r="N7" i="1"/>
  <c r="O7" i="1"/>
  <c r="P7" i="1"/>
  <c r="K8" i="1"/>
  <c r="L8" i="1"/>
  <c r="M8" i="1"/>
  <c r="N8" i="1"/>
  <c r="O8" i="1"/>
  <c r="P8" i="1"/>
  <c r="K9" i="1"/>
  <c r="L9" i="1"/>
  <c r="M9" i="1"/>
  <c r="N9" i="1"/>
  <c r="O9" i="1"/>
  <c r="P9" i="1"/>
  <c r="K10" i="1"/>
  <c r="L10" i="1"/>
  <c r="M10" i="1"/>
  <c r="N10" i="1"/>
  <c r="O10" i="1"/>
  <c r="P10" i="1"/>
  <c r="K11" i="1"/>
  <c r="L11" i="1"/>
  <c r="M11" i="1"/>
  <c r="N11" i="1"/>
  <c r="O11" i="1"/>
  <c r="P11" i="1"/>
  <c r="K12" i="1"/>
  <c r="L12" i="1"/>
  <c r="M12" i="1"/>
  <c r="N12" i="1"/>
  <c r="O12" i="1"/>
  <c r="P12" i="1"/>
  <c r="K13" i="1"/>
  <c r="L13" i="1"/>
  <c r="M13" i="1"/>
  <c r="N13" i="1"/>
  <c r="O13" i="1"/>
  <c r="P13" i="1"/>
  <c r="K14" i="1"/>
  <c r="L14" i="1"/>
  <c r="M14" i="1"/>
  <c r="N14" i="1"/>
  <c r="O14" i="1"/>
  <c r="P14" i="1"/>
  <c r="K15" i="1"/>
  <c r="L15" i="1"/>
  <c r="M15" i="1"/>
  <c r="N15" i="1"/>
  <c r="O15" i="1"/>
  <c r="P15" i="1"/>
  <c r="L3" i="1"/>
  <c r="M3" i="1"/>
  <c r="N3" i="1"/>
  <c r="O3" i="1"/>
  <c r="P3" i="1"/>
  <c r="K3" i="1"/>
  <c r="K25" i="1" s="1"/>
  <c r="D39" i="1"/>
  <c r="D35" i="4" l="1"/>
  <c r="D40" i="1"/>
  <c r="C51" i="1" s="1"/>
  <c r="D28" i="1"/>
  <c r="F28" i="1"/>
  <c r="C29" i="1" s="1"/>
  <c r="D42" i="1"/>
  <c r="H20" i="4"/>
  <c r="D38" i="4" s="1"/>
  <c r="C47" i="4"/>
  <c r="N18" i="4"/>
  <c r="N20" i="4" s="1"/>
  <c r="D37" i="4" s="1"/>
  <c r="E22" i="4"/>
  <c r="E24" i="4" s="1"/>
  <c r="D36" i="4" s="1"/>
  <c r="D40" i="4" s="1"/>
  <c r="D41" i="1" l="1"/>
  <c r="D44" i="1" s="1"/>
  <c r="D39" i="4"/>
  <c r="D41" i="4" s="1"/>
  <c r="D42" i="4"/>
  <c r="C48" i="4" s="1"/>
  <c r="D43" i="1" l="1"/>
  <c r="D45" i="1" l="1"/>
  <c r="D46" i="1" s="1"/>
  <c r="C52" i="1" s="1"/>
</calcChain>
</file>

<file path=xl/sharedStrings.xml><?xml version="1.0" encoding="utf-8"?>
<sst xmlns="http://schemas.openxmlformats.org/spreadsheetml/2006/main" count="230" uniqueCount="84">
  <si>
    <t>Scotland</t>
  </si>
  <si>
    <t>England</t>
  </si>
  <si>
    <t>Wales</t>
  </si>
  <si>
    <t>Ireland</t>
  </si>
  <si>
    <t>France</t>
  </si>
  <si>
    <t>Italy</t>
  </si>
  <si>
    <t>X</t>
  </si>
  <si>
    <t>df</t>
  </si>
  <si>
    <r>
      <t>X</t>
    </r>
    <r>
      <rPr>
        <i/>
        <vertAlign val="superscript"/>
        <sz val="11"/>
        <color indexed="8"/>
        <rFont val="Academy Engraved LET"/>
        <family val="1"/>
      </rPr>
      <t>2</t>
    </r>
  </si>
  <si>
    <r>
      <t>ẋ</t>
    </r>
    <r>
      <rPr>
        <b/>
        <i/>
        <vertAlign val="subscript"/>
        <sz val="11"/>
        <color indexed="8"/>
        <rFont val="Calibri"/>
        <family val="2"/>
      </rPr>
      <t>k</t>
    </r>
  </si>
  <si>
    <r>
      <t>ẋ</t>
    </r>
    <r>
      <rPr>
        <b/>
        <i/>
        <vertAlign val="subscript"/>
        <sz val="11"/>
        <color indexed="8"/>
        <rFont val="Calibri"/>
        <family val="2"/>
      </rPr>
      <t>k</t>
    </r>
    <r>
      <rPr>
        <b/>
        <i/>
        <vertAlign val="superscript"/>
        <sz val="11"/>
        <color indexed="8"/>
        <rFont val="Calibri"/>
        <family val="2"/>
      </rPr>
      <t>2</t>
    </r>
  </si>
  <si>
    <r>
      <t>n</t>
    </r>
    <r>
      <rPr>
        <b/>
        <i/>
        <vertAlign val="subscript"/>
        <sz val="11"/>
        <color indexed="8"/>
        <rFont val="Calibri"/>
        <family val="2"/>
      </rPr>
      <t>k</t>
    </r>
  </si>
  <si>
    <r>
      <t>n</t>
    </r>
    <r>
      <rPr>
        <b/>
        <i/>
        <vertAlign val="subscript"/>
        <sz val="11"/>
        <color indexed="8"/>
        <rFont val="Calibri"/>
        <family val="2"/>
      </rPr>
      <t>k</t>
    </r>
    <r>
      <rPr>
        <b/>
        <i/>
        <sz val="11"/>
        <color indexed="8"/>
        <rFont val="Calibri"/>
        <family val="2"/>
      </rPr>
      <t>ẋ</t>
    </r>
    <r>
      <rPr>
        <b/>
        <i/>
        <vertAlign val="subscript"/>
        <sz val="11"/>
        <color indexed="8"/>
        <rFont val="Calibri"/>
        <family val="2"/>
      </rPr>
      <t>k</t>
    </r>
    <r>
      <rPr>
        <b/>
        <i/>
        <vertAlign val="superscript"/>
        <sz val="11"/>
        <color indexed="8"/>
        <rFont val="Calibri"/>
        <family val="2"/>
      </rPr>
      <t>2</t>
    </r>
  </si>
  <si>
    <r>
      <t>Σn</t>
    </r>
    <r>
      <rPr>
        <b/>
        <i/>
        <vertAlign val="subscript"/>
        <sz val="11"/>
        <color indexed="8"/>
        <rFont val="Calibri"/>
        <family val="2"/>
      </rPr>
      <t>k</t>
    </r>
    <r>
      <rPr>
        <b/>
        <i/>
        <sz val="11"/>
        <color indexed="8"/>
        <rFont val="Calibri"/>
        <family val="2"/>
      </rPr>
      <t>ẋ</t>
    </r>
    <r>
      <rPr>
        <b/>
        <i/>
        <vertAlign val="subscript"/>
        <sz val="11"/>
        <color indexed="8"/>
        <rFont val="Calibri"/>
        <family val="2"/>
      </rPr>
      <t>k</t>
    </r>
    <r>
      <rPr>
        <b/>
        <i/>
        <vertAlign val="superscript"/>
        <sz val="11"/>
        <color indexed="8"/>
        <rFont val="Calibri"/>
        <family val="2"/>
      </rPr>
      <t>2</t>
    </r>
  </si>
  <si>
    <t>Σx</t>
  </si>
  <si>
    <r>
      <t>(Σx)</t>
    </r>
    <r>
      <rPr>
        <b/>
        <i/>
        <vertAlign val="superscript"/>
        <sz val="11"/>
        <color indexed="8"/>
        <rFont val="Calibri"/>
        <family val="2"/>
      </rPr>
      <t>2</t>
    </r>
  </si>
  <si>
    <r>
      <t>(Σx)</t>
    </r>
    <r>
      <rPr>
        <b/>
        <i/>
        <vertAlign val="superscript"/>
        <sz val="11"/>
        <color indexed="8"/>
        <rFont val="Calibri"/>
        <family val="2"/>
      </rPr>
      <t>2</t>
    </r>
    <r>
      <rPr>
        <b/>
        <i/>
        <sz val="11"/>
        <color indexed="8"/>
        <rFont val="Calibri"/>
        <family val="2"/>
      </rPr>
      <t>/N</t>
    </r>
  </si>
  <si>
    <r>
      <t>Σx</t>
    </r>
    <r>
      <rPr>
        <b/>
        <i/>
        <vertAlign val="superscript"/>
        <sz val="11"/>
        <color indexed="8"/>
        <rFont val="Calibri"/>
        <family val="2"/>
      </rPr>
      <t>2</t>
    </r>
  </si>
  <si>
    <t>SS</t>
  </si>
  <si>
    <r>
      <t>df</t>
    </r>
    <r>
      <rPr>
        <b/>
        <vertAlign val="subscript"/>
        <sz val="11"/>
        <color indexed="8"/>
        <rFont val="Calibri"/>
        <family val="2"/>
      </rPr>
      <t>(between)</t>
    </r>
  </si>
  <si>
    <r>
      <t>df</t>
    </r>
    <r>
      <rPr>
        <b/>
        <vertAlign val="subscript"/>
        <sz val="11"/>
        <color indexed="8"/>
        <rFont val="Calibri"/>
        <family val="2"/>
      </rPr>
      <t>(total)</t>
    </r>
  </si>
  <si>
    <r>
      <t>df</t>
    </r>
    <r>
      <rPr>
        <b/>
        <vertAlign val="subscript"/>
        <sz val="11"/>
        <color indexed="8"/>
        <rFont val="Calibri"/>
        <family val="2"/>
      </rPr>
      <t>(error)</t>
    </r>
  </si>
  <si>
    <r>
      <t>SS</t>
    </r>
    <r>
      <rPr>
        <b/>
        <vertAlign val="subscript"/>
        <sz val="11"/>
        <color indexed="8"/>
        <rFont val="Calibri"/>
        <family val="2"/>
      </rPr>
      <t>(between)</t>
    </r>
  </si>
  <si>
    <r>
      <t>SS</t>
    </r>
    <r>
      <rPr>
        <b/>
        <vertAlign val="subscript"/>
        <sz val="11"/>
        <color indexed="8"/>
        <rFont val="Calibri"/>
        <family val="2"/>
      </rPr>
      <t>(total)</t>
    </r>
  </si>
  <si>
    <r>
      <t>SS</t>
    </r>
    <r>
      <rPr>
        <b/>
        <vertAlign val="subscript"/>
        <sz val="11"/>
        <color indexed="8"/>
        <rFont val="Calibri"/>
        <family val="2"/>
      </rPr>
      <t>(error)</t>
    </r>
  </si>
  <si>
    <t>MS</t>
  </si>
  <si>
    <r>
      <t>MS</t>
    </r>
    <r>
      <rPr>
        <b/>
        <vertAlign val="subscript"/>
        <sz val="11"/>
        <color indexed="8"/>
        <rFont val="Calibri"/>
        <family val="2"/>
      </rPr>
      <t>(between)</t>
    </r>
  </si>
  <si>
    <r>
      <t>MS</t>
    </r>
    <r>
      <rPr>
        <b/>
        <vertAlign val="subscript"/>
        <sz val="11"/>
        <color indexed="8"/>
        <rFont val="Calibri"/>
        <family val="2"/>
      </rPr>
      <t>(error)</t>
    </r>
  </si>
  <si>
    <t>F</t>
  </si>
  <si>
    <t>F-value</t>
  </si>
  <si>
    <t>alpha</t>
  </si>
  <si>
    <t>1-alpha</t>
  </si>
  <si>
    <t>Critical F value</t>
  </si>
  <si>
    <t>obs (N)</t>
  </si>
  <si>
    <t>for df</t>
  </si>
  <si>
    <t>For Critical Value</t>
  </si>
  <si>
    <r>
      <t>For SS</t>
    </r>
    <r>
      <rPr>
        <b/>
        <vertAlign val="subscript"/>
        <sz val="11"/>
        <color indexed="8"/>
        <rFont val="Calibri"/>
        <family val="2"/>
      </rPr>
      <t>(between)</t>
    </r>
  </si>
  <si>
    <r>
      <t>For SS</t>
    </r>
    <r>
      <rPr>
        <b/>
        <vertAlign val="subscript"/>
        <sz val="11"/>
        <color indexed="8"/>
        <rFont val="Calibri"/>
        <family val="2"/>
      </rPr>
      <t>(total)</t>
    </r>
  </si>
  <si>
    <r>
      <t>For SS</t>
    </r>
    <r>
      <rPr>
        <b/>
        <vertAlign val="subscript"/>
        <sz val="11"/>
        <color indexed="8"/>
        <rFont val="Calibri"/>
        <family val="2"/>
      </rPr>
      <t xml:space="preserve">(between) </t>
    </r>
    <r>
      <rPr>
        <b/>
        <sz val="11"/>
        <color indexed="8"/>
        <rFont val="Calibri"/>
        <family val="2"/>
      </rPr>
      <t>and SS</t>
    </r>
    <r>
      <rPr>
        <b/>
        <vertAlign val="subscript"/>
        <sz val="11"/>
        <color indexed="8"/>
        <rFont val="Calibri"/>
        <family val="2"/>
      </rPr>
      <t>(Total)</t>
    </r>
  </si>
  <si>
    <t>For F-value</t>
  </si>
  <si>
    <t>Control</t>
  </si>
  <si>
    <t>A</t>
  </si>
  <si>
    <t>B</t>
  </si>
  <si>
    <t>C</t>
  </si>
  <si>
    <t>D</t>
  </si>
  <si>
    <t>E</t>
  </si>
  <si>
    <t>G</t>
  </si>
  <si>
    <t>H</t>
  </si>
  <si>
    <t>Significant?</t>
  </si>
  <si>
    <t>Within-Subjects ANOVA</t>
  </si>
  <si>
    <t>Between-Subjects ANOVA</t>
  </si>
  <si>
    <t>Before</t>
  </si>
  <si>
    <t>During</t>
  </si>
  <si>
    <t>After</t>
  </si>
  <si>
    <r>
      <t>ẋ</t>
    </r>
    <r>
      <rPr>
        <b/>
        <i/>
        <vertAlign val="subscript"/>
        <sz val="11"/>
        <color indexed="8"/>
        <rFont val="Calibri"/>
        <family val="2"/>
      </rPr>
      <t>p</t>
    </r>
    <r>
      <rPr>
        <b/>
        <i/>
        <vertAlign val="superscript"/>
        <sz val="11"/>
        <color indexed="8"/>
        <rFont val="Calibri"/>
        <family val="2"/>
      </rPr>
      <t>2</t>
    </r>
  </si>
  <si>
    <r>
      <t>ẋ</t>
    </r>
    <r>
      <rPr>
        <b/>
        <i/>
        <vertAlign val="subscript"/>
        <sz val="11"/>
        <color indexed="8"/>
        <rFont val="Calibri"/>
        <family val="2"/>
      </rPr>
      <t>p</t>
    </r>
  </si>
  <si>
    <r>
      <t>For SS</t>
    </r>
    <r>
      <rPr>
        <b/>
        <vertAlign val="subscript"/>
        <sz val="11"/>
        <color indexed="8"/>
        <rFont val="Calibri"/>
        <family val="2"/>
      </rPr>
      <t>(between subj)</t>
    </r>
  </si>
  <si>
    <r>
      <t>Σ</t>
    </r>
    <r>
      <rPr>
        <b/>
        <i/>
        <sz val="11"/>
        <color indexed="8"/>
        <rFont val="Calibri"/>
        <family val="2"/>
      </rPr>
      <t>ẋ</t>
    </r>
    <r>
      <rPr>
        <b/>
        <i/>
        <vertAlign val="subscript"/>
        <sz val="11"/>
        <color indexed="8"/>
        <rFont val="Calibri"/>
        <family val="2"/>
      </rPr>
      <t>p</t>
    </r>
    <r>
      <rPr>
        <b/>
        <i/>
        <vertAlign val="superscript"/>
        <sz val="11"/>
        <color indexed="8"/>
        <rFont val="Calibri"/>
        <family val="2"/>
      </rPr>
      <t>2</t>
    </r>
  </si>
  <si>
    <r>
      <t>n</t>
    </r>
    <r>
      <rPr>
        <b/>
        <i/>
        <vertAlign val="subscript"/>
        <sz val="11"/>
        <color indexed="8"/>
        <rFont val="Calibri"/>
        <family val="2"/>
      </rPr>
      <t>c</t>
    </r>
  </si>
  <si>
    <r>
      <t>n</t>
    </r>
    <r>
      <rPr>
        <b/>
        <i/>
        <vertAlign val="subscript"/>
        <sz val="11"/>
        <color indexed="8"/>
        <rFont val="Calibri"/>
        <family val="2"/>
      </rPr>
      <t>c</t>
    </r>
    <r>
      <rPr>
        <b/>
        <i/>
        <sz val="11"/>
        <color indexed="8"/>
        <rFont val="Calibri"/>
        <family val="2"/>
      </rPr>
      <t>Σẋ</t>
    </r>
    <r>
      <rPr>
        <b/>
        <i/>
        <vertAlign val="subscript"/>
        <sz val="11"/>
        <color indexed="8"/>
        <rFont val="Calibri"/>
        <family val="2"/>
      </rPr>
      <t>p</t>
    </r>
    <r>
      <rPr>
        <b/>
        <i/>
        <vertAlign val="superscript"/>
        <sz val="11"/>
        <color indexed="8"/>
        <rFont val="Calibri"/>
        <family val="2"/>
      </rPr>
      <t>2</t>
    </r>
  </si>
  <si>
    <r>
      <t>For SS</t>
    </r>
    <r>
      <rPr>
        <b/>
        <vertAlign val="subscript"/>
        <sz val="11"/>
        <color indexed="8"/>
        <rFont val="Calibri"/>
        <family val="2"/>
      </rPr>
      <t>(treatments)</t>
    </r>
  </si>
  <si>
    <r>
      <t>ẋ</t>
    </r>
    <r>
      <rPr>
        <b/>
        <i/>
        <vertAlign val="subscript"/>
        <sz val="11"/>
        <color indexed="8"/>
        <rFont val="Calibri"/>
        <family val="2"/>
      </rPr>
      <t>c</t>
    </r>
  </si>
  <si>
    <r>
      <t>ẋ</t>
    </r>
    <r>
      <rPr>
        <b/>
        <i/>
        <vertAlign val="subscript"/>
        <sz val="11"/>
        <color indexed="8"/>
        <rFont val="Calibri"/>
        <family val="2"/>
      </rPr>
      <t>c</t>
    </r>
    <r>
      <rPr>
        <b/>
        <i/>
        <vertAlign val="superscript"/>
        <sz val="11"/>
        <color indexed="8"/>
        <rFont val="Calibri"/>
        <family val="2"/>
      </rPr>
      <t>2</t>
    </r>
  </si>
  <si>
    <r>
      <t>Σẋ</t>
    </r>
    <r>
      <rPr>
        <b/>
        <i/>
        <vertAlign val="subscript"/>
        <sz val="11"/>
        <color indexed="8"/>
        <rFont val="Calibri"/>
        <family val="2"/>
      </rPr>
      <t>c</t>
    </r>
    <r>
      <rPr>
        <b/>
        <i/>
        <vertAlign val="superscript"/>
        <sz val="11"/>
        <color indexed="8"/>
        <rFont val="Calibri"/>
        <family val="2"/>
      </rPr>
      <t>2</t>
    </r>
  </si>
  <si>
    <r>
      <t>n</t>
    </r>
    <r>
      <rPr>
        <b/>
        <i/>
        <vertAlign val="subscript"/>
        <sz val="11"/>
        <color indexed="8"/>
        <rFont val="Calibri"/>
        <family val="2"/>
      </rPr>
      <t>p</t>
    </r>
  </si>
  <si>
    <r>
      <t>n</t>
    </r>
    <r>
      <rPr>
        <b/>
        <i/>
        <vertAlign val="subscript"/>
        <sz val="11"/>
        <color indexed="8"/>
        <rFont val="Calibri"/>
        <family val="2"/>
      </rPr>
      <t>p</t>
    </r>
    <r>
      <rPr>
        <b/>
        <i/>
        <sz val="11"/>
        <color indexed="8"/>
        <rFont val="Calibri"/>
        <family val="2"/>
      </rPr>
      <t>Σẋ</t>
    </r>
    <r>
      <rPr>
        <b/>
        <i/>
        <vertAlign val="subscript"/>
        <sz val="11"/>
        <color indexed="8"/>
        <rFont val="Calibri"/>
        <family val="2"/>
      </rPr>
      <t>c</t>
    </r>
    <r>
      <rPr>
        <b/>
        <i/>
        <vertAlign val="superscript"/>
        <sz val="11"/>
        <color indexed="8"/>
        <rFont val="Calibri"/>
        <family val="2"/>
      </rPr>
      <t>2</t>
    </r>
  </si>
  <si>
    <t>For all SSs</t>
  </si>
  <si>
    <r>
      <t>df</t>
    </r>
    <r>
      <rPr>
        <b/>
        <vertAlign val="subscript"/>
        <sz val="11"/>
        <color indexed="8"/>
        <rFont val="Calibri"/>
        <family val="2"/>
      </rPr>
      <t>(treatments)</t>
    </r>
  </si>
  <si>
    <r>
      <t>df</t>
    </r>
    <r>
      <rPr>
        <b/>
        <vertAlign val="subscript"/>
        <sz val="11"/>
        <color indexed="8"/>
        <rFont val="Calibri"/>
        <family val="2"/>
      </rPr>
      <t>(between subj)</t>
    </r>
  </si>
  <si>
    <r>
      <t>conditions (</t>
    </r>
    <r>
      <rPr>
        <b/>
        <i/>
        <sz val="11"/>
        <color indexed="8"/>
        <rFont val="Calibri"/>
        <family val="2"/>
      </rPr>
      <t>n</t>
    </r>
    <r>
      <rPr>
        <b/>
        <i/>
        <vertAlign val="subscript"/>
        <sz val="11"/>
        <color indexed="8"/>
        <rFont val="Calibri"/>
        <family val="2"/>
      </rPr>
      <t>c</t>
    </r>
    <r>
      <rPr>
        <b/>
        <sz val="11"/>
        <color indexed="8"/>
        <rFont val="Calibri"/>
        <family val="2"/>
      </rPr>
      <t xml:space="preserve">) </t>
    </r>
  </si>
  <si>
    <r>
      <t>participants (</t>
    </r>
    <r>
      <rPr>
        <b/>
        <i/>
        <sz val="11"/>
        <color indexed="8"/>
        <rFont val="Calibri"/>
        <family val="2"/>
      </rPr>
      <t>n</t>
    </r>
    <r>
      <rPr>
        <b/>
        <i/>
        <vertAlign val="subscript"/>
        <sz val="11"/>
        <color indexed="8"/>
        <rFont val="Calibri"/>
        <family val="2"/>
      </rPr>
      <t>p</t>
    </r>
    <r>
      <rPr>
        <b/>
        <sz val="11"/>
        <color indexed="8"/>
        <rFont val="Calibri"/>
        <family val="2"/>
      </rPr>
      <t>)</t>
    </r>
  </si>
  <si>
    <r>
      <t>observations (</t>
    </r>
    <r>
      <rPr>
        <b/>
        <i/>
        <sz val="11"/>
        <color indexed="8"/>
        <rFont val="Calibri"/>
        <family val="2"/>
      </rPr>
      <t>N</t>
    </r>
    <r>
      <rPr>
        <b/>
        <sz val="11"/>
        <color indexed="8"/>
        <rFont val="Calibri"/>
        <family val="2"/>
      </rPr>
      <t>)</t>
    </r>
  </si>
  <si>
    <r>
      <t>SS</t>
    </r>
    <r>
      <rPr>
        <b/>
        <vertAlign val="subscript"/>
        <sz val="11"/>
        <color indexed="8"/>
        <rFont val="Calibri"/>
        <family val="2"/>
      </rPr>
      <t>(treatments)</t>
    </r>
  </si>
  <si>
    <r>
      <t>SS</t>
    </r>
    <r>
      <rPr>
        <b/>
        <vertAlign val="subscript"/>
        <sz val="11"/>
        <color indexed="8"/>
        <rFont val="Calibri"/>
        <family val="2"/>
      </rPr>
      <t>(between subj)</t>
    </r>
  </si>
  <si>
    <r>
      <t>MS</t>
    </r>
    <r>
      <rPr>
        <b/>
        <vertAlign val="subscript"/>
        <sz val="11"/>
        <color indexed="8"/>
        <rFont val="Calibri"/>
        <family val="2"/>
      </rPr>
      <t>(treatments)</t>
    </r>
  </si>
  <si>
    <r>
      <t>groups (n</t>
    </r>
    <r>
      <rPr>
        <b/>
        <vertAlign val="subscript"/>
        <sz val="11"/>
        <color indexed="8"/>
        <rFont val="Calibri"/>
        <family val="2"/>
      </rPr>
      <t>c</t>
    </r>
    <r>
      <rPr>
        <b/>
        <sz val="11"/>
        <color indexed="8"/>
        <rFont val="Calibri"/>
        <family val="2"/>
      </rPr>
      <t>)</t>
    </r>
  </si>
  <si>
    <t>I</t>
  </si>
  <si>
    <t>EcoLearn</t>
  </si>
  <si>
    <t>GreenMind</t>
  </si>
  <si>
    <t>Device1</t>
  </si>
  <si>
    <t>Device2</t>
  </si>
  <si>
    <t>Device3</t>
  </si>
  <si>
    <t>Device4</t>
  </si>
  <si>
    <t xml:space="preserve"> Device1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</si>
</sst>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i/>
      <sz val="11"/>
      <color indexed="8"/>
      <name val="Calibri"/>
      <family val="2"/>
    </font>
    <font>
      <i/>
      <vertAlign val="superscript"/>
      <sz val="11"/>
      <color indexed="8"/>
      <name val="Academy Engraved LET"/>
      <family val="1"/>
    </font>
    <font>
      <b/>
      <i/>
      <vertAlign val="subscript"/>
      <sz val="11"/>
      <color indexed="8"/>
      <name val="Calibri"/>
      <family val="2"/>
    </font>
    <font>
      <b/>
      <i/>
      <vertAlign val="superscript"/>
      <sz val="11"/>
      <color indexed="8"/>
      <name val="Calibri"/>
      <family val="2"/>
    </font>
    <font>
      <b/>
      <vertAlign val="subscript"/>
      <sz val="11"/>
      <color indexed="8"/>
      <name val="Calibri"/>
      <family val="2"/>
    </font>
    <font>
      <b/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i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7" fillId="0" borderId="1" xfId="0" applyFont="1" applyBorder="1"/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 vertical="center" wrapText="1" indent="1"/>
    </xf>
    <xf numFmtId="0" fontId="7" fillId="0" borderId="0" xfId="0" applyFont="1"/>
    <xf numFmtId="0" fontId="9" fillId="0" borderId="0" xfId="0" applyFont="1"/>
    <xf numFmtId="0" fontId="0" fillId="0" borderId="2" xfId="0" applyBorder="1"/>
    <xf numFmtId="0" fontId="0" fillId="0" borderId="3" xfId="0" applyBorder="1"/>
    <xf numFmtId="0" fontId="9" fillId="0" borderId="4" xfId="0" applyFont="1" applyBorder="1"/>
    <xf numFmtId="0" fontId="9" fillId="0" borderId="5" xfId="0" applyFont="1" applyBorder="1"/>
    <xf numFmtId="0" fontId="9" fillId="0" borderId="6" xfId="0" applyFont="1" applyBorder="1"/>
    <xf numFmtId="0" fontId="9" fillId="0" borderId="7" xfId="0" applyFont="1" applyBorder="1"/>
    <xf numFmtId="0" fontId="7" fillId="2" borderId="8" xfId="0" applyFont="1" applyFill="1" applyBorder="1"/>
    <xf numFmtId="0" fontId="0" fillId="0" borderId="8" xfId="0" applyBorder="1"/>
    <xf numFmtId="0" fontId="0" fillId="0" borderId="9" xfId="0" applyBorder="1"/>
    <xf numFmtId="0" fontId="7" fillId="2" borderId="9" xfId="0" applyFont="1" applyFill="1" applyBorder="1"/>
    <xf numFmtId="0" fontId="7" fillId="0" borderId="5" xfId="0" applyFont="1" applyBorder="1"/>
    <xf numFmtId="0" fontId="0" fillId="2" borderId="10" xfId="0" applyFill="1" applyBorder="1"/>
    <xf numFmtId="0" fontId="7" fillId="0" borderId="7" xfId="0" applyFont="1" applyBorder="1"/>
    <xf numFmtId="0" fontId="0" fillId="2" borderId="9" xfId="0" applyFill="1" applyBorder="1"/>
    <xf numFmtId="0" fontId="0" fillId="0" borderId="5" xfId="0" applyBorder="1"/>
    <xf numFmtId="0" fontId="0" fillId="0" borderId="10" xfId="0" applyBorder="1"/>
    <xf numFmtId="0" fontId="0" fillId="0" borderId="11" xfId="0" applyBorder="1"/>
    <xf numFmtId="0" fontId="7" fillId="0" borderId="9" xfId="0" applyFont="1" applyBorder="1"/>
    <xf numFmtId="0" fontId="7" fillId="0" borderId="11" xfId="0" applyFont="1" applyBorder="1"/>
    <xf numFmtId="0" fontId="0" fillId="2" borderId="12" xfId="0" applyFill="1" applyBorder="1"/>
    <xf numFmtId="0" fontId="0" fillId="2" borderId="13" xfId="0" applyFill="1" applyBorder="1"/>
    <xf numFmtId="0" fontId="7" fillId="0" borderId="4" xfId="0" applyFont="1" applyBorder="1"/>
    <xf numFmtId="0" fontId="7" fillId="0" borderId="14" xfId="0" applyFont="1" applyBorder="1"/>
    <xf numFmtId="0" fontId="0" fillId="0" borderId="6" xfId="0" applyBorder="1"/>
    <xf numFmtId="0" fontId="7" fillId="0" borderId="8" xfId="0" applyFont="1" applyBorder="1"/>
    <xf numFmtId="0" fontId="0" fillId="2" borderId="0" xfId="0" applyFill="1"/>
    <xf numFmtId="0" fontId="0" fillId="2" borderId="1" xfId="0" applyFill="1" applyBorder="1"/>
    <xf numFmtId="0" fontId="9" fillId="0" borderId="11" xfId="0" applyFont="1" applyBorder="1"/>
    <xf numFmtId="0" fontId="8" fillId="0" borderId="5" xfId="0" applyFont="1" applyBorder="1" applyAlignment="1">
      <alignment horizontal="left" vertical="center" wrapText="1" indent="1"/>
    </xf>
    <xf numFmtId="0" fontId="8" fillId="0" borderId="10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left" vertical="center" wrapText="1" indent="1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0" fillId="0" borderId="7" xfId="0" applyBorder="1"/>
    <xf numFmtId="0" fontId="0" fillId="2" borderId="8" xfId="0" applyFill="1" applyBorder="1"/>
    <xf numFmtId="164" fontId="0" fillId="0" borderId="0" xfId="0" applyNumberFormat="1"/>
    <xf numFmtId="164" fontId="0" fillId="0" borderId="10" xfId="0" applyNumberFormat="1" applyBorder="1"/>
    <xf numFmtId="164" fontId="0" fillId="0" borderId="8" xfId="0" applyNumberFormat="1" applyBorder="1"/>
    <xf numFmtId="164" fontId="0" fillId="0" borderId="9" xfId="0" applyNumberFormat="1" applyBorder="1"/>
    <xf numFmtId="2" fontId="0" fillId="2" borderId="0" xfId="0" applyNumberFormat="1" applyFill="1"/>
    <xf numFmtId="2" fontId="0" fillId="2" borderId="10" xfId="0" applyNumberFormat="1" applyFill="1" applyBorder="1"/>
    <xf numFmtId="0" fontId="7" fillId="2" borderId="10" xfId="0" applyFont="1" applyFill="1" applyBorder="1"/>
    <xf numFmtId="0" fontId="10" fillId="0" borderId="0" xfId="0" applyFont="1" applyAlignment="1">
      <alignment horizontal="right"/>
    </xf>
    <xf numFmtId="164" fontId="0" fillId="2" borderId="0" xfId="0" applyNumberFormat="1" applyFill="1"/>
    <xf numFmtId="164" fontId="0" fillId="2" borderId="10" xfId="0" applyNumberFormat="1" applyFill="1" applyBorder="1"/>
    <xf numFmtId="2" fontId="7" fillId="2" borderId="9" xfId="0" applyNumberFormat="1" applyFont="1" applyFill="1" applyBorder="1"/>
    <xf numFmtId="2" fontId="0" fillId="2" borderId="13" xfId="0" applyNumberFormat="1" applyFill="1" applyBorder="1"/>
    <xf numFmtId="0" fontId="0" fillId="0" borderId="0" xfId="0" applyAlignment="1">
      <alignment horizontal="center"/>
    </xf>
    <xf numFmtId="0" fontId="0" fillId="0" borderId="10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3" borderId="0" xfId="0" applyFill="1"/>
    <xf numFmtId="0" fontId="9" fillId="0" borderId="2" xfId="0" applyFont="1" applyBorder="1"/>
    <xf numFmtId="0" fontId="9" fillId="0" borderId="3" xfId="0" applyFont="1" applyBorder="1"/>
    <xf numFmtId="0" fontId="0" fillId="0" borderId="14" xfId="0" applyBorder="1"/>
    <xf numFmtId="0" fontId="0" fillId="0" borderId="15" xfId="0" applyBorder="1"/>
    <xf numFmtId="0" fontId="7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7</xdr:col>
      <xdr:colOff>14781</xdr:colOff>
      <xdr:row>24</xdr:row>
      <xdr:rowOff>4791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64067"/>
          <a:ext cx="4519048" cy="4009524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2</xdr:row>
      <xdr:rowOff>0</xdr:rowOff>
    </xdr:from>
    <xdr:to>
      <xdr:col>18</xdr:col>
      <xdr:colOff>13562</xdr:colOff>
      <xdr:row>29</xdr:row>
      <xdr:rowOff>118434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791200" y="364067"/>
          <a:ext cx="5804762" cy="503333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3"/>
  <sheetViews>
    <sheetView workbookViewId="0"/>
  </sheetViews>
  <sheetFormatPr baseColWidth="10" defaultColWidth="8.83203125" defaultRowHeight="15"/>
  <sheetData>
    <row r="1" spans="1:19">
      <c r="A1" s="62" t="s">
        <v>50</v>
      </c>
      <c r="B1" s="57"/>
      <c r="C1" s="57"/>
      <c r="D1" s="57"/>
      <c r="E1" s="57"/>
      <c r="F1" s="57"/>
      <c r="G1" s="57"/>
      <c r="H1" s="57"/>
      <c r="I1" s="57"/>
      <c r="J1" s="62" t="s">
        <v>49</v>
      </c>
      <c r="K1" s="57"/>
      <c r="L1" s="57"/>
      <c r="M1" s="57"/>
      <c r="N1" s="57"/>
      <c r="O1" s="57"/>
      <c r="P1" s="57"/>
      <c r="Q1" s="57"/>
      <c r="R1" s="57"/>
      <c r="S1" s="57"/>
    </row>
    <row r="2" spans="1:19">
      <c r="A2" s="57"/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</row>
    <row r="3" spans="1:19">
      <c r="A3" s="57"/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</row>
    <row r="4" spans="1:19">
      <c r="A4" s="57"/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</row>
    <row r="5" spans="1:19">
      <c r="A5" s="57"/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</row>
    <row r="6" spans="1:19">
      <c r="A6" s="57"/>
      <c r="B6" s="57"/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  <c r="P6" s="57"/>
      <c r="Q6" s="57"/>
      <c r="R6" s="57"/>
      <c r="S6" s="57"/>
    </row>
    <row r="7" spans="1:19">
      <c r="A7" s="57"/>
      <c r="B7" s="57"/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  <c r="Q7" s="57"/>
      <c r="R7" s="57"/>
      <c r="S7" s="57"/>
    </row>
    <row r="8" spans="1:19">
      <c r="A8" s="57"/>
      <c r="B8" s="57"/>
      <c r="C8" s="57"/>
      <c r="D8" s="57"/>
      <c r="E8" s="57"/>
      <c r="F8" s="57"/>
      <c r="G8" s="57"/>
      <c r="H8" s="57"/>
      <c r="I8" s="57"/>
      <c r="J8" s="57"/>
      <c r="K8" s="57"/>
      <c r="L8" s="57"/>
      <c r="M8" s="57"/>
      <c r="N8" s="57"/>
      <c r="O8" s="57"/>
      <c r="P8" s="57"/>
      <c r="Q8" s="57"/>
      <c r="R8" s="57"/>
      <c r="S8" s="57"/>
    </row>
    <row r="9" spans="1:19">
      <c r="A9" s="57"/>
      <c r="B9" s="57"/>
      <c r="C9" s="57"/>
      <c r="D9" s="57"/>
      <c r="E9" s="57"/>
      <c r="F9" s="57"/>
      <c r="G9" s="57"/>
      <c r="H9" s="57"/>
      <c r="I9" s="57"/>
      <c r="J9" s="57"/>
      <c r="K9" s="57"/>
      <c r="L9" s="57"/>
      <c r="M9" s="57"/>
      <c r="N9" s="57"/>
      <c r="O9" s="57"/>
      <c r="P9" s="57"/>
      <c r="Q9" s="57"/>
      <c r="R9" s="57"/>
      <c r="S9" s="57"/>
    </row>
    <row r="10" spans="1:19">
      <c r="A10" s="57"/>
      <c r="B10" s="57"/>
      <c r="C10" s="57"/>
      <c r="D10" s="57"/>
      <c r="E10" s="57"/>
      <c r="F10" s="57"/>
      <c r="G10" s="57"/>
      <c r="H10" s="57"/>
      <c r="I10" s="57"/>
      <c r="J10" s="57"/>
      <c r="K10" s="57"/>
      <c r="L10" s="57"/>
      <c r="M10" s="57"/>
      <c r="N10" s="57"/>
      <c r="O10" s="57"/>
      <c r="P10" s="57"/>
      <c r="Q10" s="57"/>
      <c r="R10" s="57"/>
      <c r="S10" s="57"/>
    </row>
    <row r="11" spans="1:19">
      <c r="A11" s="57"/>
      <c r="B11" s="57"/>
      <c r="C11" s="57"/>
      <c r="D11" s="57"/>
      <c r="E11" s="57"/>
      <c r="F11" s="57"/>
      <c r="G11" s="57"/>
      <c r="H11" s="57"/>
      <c r="I11" s="57"/>
      <c r="J11" s="57"/>
      <c r="K11" s="57"/>
      <c r="L11" s="57"/>
      <c r="M11" s="57"/>
      <c r="N11" s="57"/>
      <c r="O11" s="57"/>
      <c r="P11" s="57"/>
      <c r="Q11" s="57"/>
      <c r="R11" s="57"/>
      <c r="S11" s="57"/>
    </row>
    <row r="12" spans="1:19">
      <c r="A12" s="57"/>
      <c r="B12" s="57"/>
      <c r="C12" s="57"/>
      <c r="D12" s="57"/>
      <c r="E12" s="57"/>
      <c r="F12" s="57"/>
      <c r="G12" s="57"/>
      <c r="H12" s="57"/>
      <c r="I12" s="57"/>
      <c r="J12" s="57"/>
      <c r="K12" s="57"/>
      <c r="L12" s="57"/>
      <c r="M12" s="57"/>
      <c r="N12" s="57"/>
      <c r="O12" s="57"/>
      <c r="P12" s="57"/>
      <c r="Q12" s="57"/>
      <c r="R12" s="57"/>
      <c r="S12" s="57"/>
    </row>
    <row r="13" spans="1:19">
      <c r="A13" s="57"/>
      <c r="B13" s="57"/>
      <c r="C13" s="57"/>
      <c r="D13" s="57"/>
      <c r="E13" s="57"/>
      <c r="F13" s="57"/>
      <c r="G13" s="57"/>
      <c r="H13" s="57"/>
      <c r="I13" s="57"/>
      <c r="J13" s="57"/>
      <c r="K13" s="57"/>
      <c r="L13" s="57"/>
      <c r="M13" s="57"/>
      <c r="N13" s="57"/>
      <c r="O13" s="57"/>
      <c r="P13" s="57"/>
      <c r="Q13" s="57"/>
      <c r="R13" s="57"/>
      <c r="S13" s="57"/>
    </row>
    <row r="14" spans="1:19">
      <c r="A14" s="57"/>
      <c r="B14" s="57"/>
      <c r="C14" s="57"/>
      <c r="D14" s="57"/>
      <c r="E14" s="57"/>
      <c r="F14" s="57"/>
      <c r="G14" s="57"/>
      <c r="H14" s="57"/>
      <c r="I14" s="57"/>
      <c r="J14" s="57"/>
      <c r="K14" s="57"/>
      <c r="L14" s="57"/>
      <c r="M14" s="57"/>
      <c r="N14" s="57"/>
      <c r="O14" s="57"/>
      <c r="P14" s="57"/>
      <c r="Q14" s="57"/>
      <c r="R14" s="57"/>
      <c r="S14" s="57"/>
    </row>
    <row r="15" spans="1:19">
      <c r="A15" s="57"/>
      <c r="B15" s="57"/>
      <c r="C15" s="57"/>
      <c r="D15" s="57"/>
      <c r="E15" s="57"/>
      <c r="F15" s="57"/>
      <c r="G15" s="57"/>
      <c r="H15" s="57"/>
      <c r="I15" s="57"/>
      <c r="J15" s="57"/>
      <c r="K15" s="57"/>
      <c r="L15" s="57"/>
      <c r="M15" s="57"/>
      <c r="N15" s="57"/>
      <c r="O15" s="57"/>
      <c r="P15" s="57"/>
      <c r="Q15" s="57"/>
      <c r="R15" s="57"/>
      <c r="S15" s="57"/>
    </row>
    <row r="16" spans="1:19">
      <c r="A16" s="57"/>
      <c r="B16" s="57"/>
      <c r="C16" s="57"/>
      <c r="D16" s="57"/>
      <c r="E16" s="57"/>
      <c r="F16" s="57"/>
      <c r="G16" s="57"/>
      <c r="H16" s="57"/>
      <c r="I16" s="57"/>
      <c r="J16" s="57"/>
      <c r="K16" s="57"/>
      <c r="L16" s="57"/>
      <c r="M16" s="57"/>
      <c r="N16" s="57"/>
      <c r="O16" s="57"/>
      <c r="P16" s="57"/>
      <c r="Q16" s="57"/>
      <c r="R16" s="57"/>
      <c r="S16" s="57"/>
    </row>
    <row r="17" spans="1:19">
      <c r="A17" s="57"/>
      <c r="B17" s="57"/>
      <c r="C17" s="57"/>
      <c r="D17" s="57"/>
      <c r="E17" s="57"/>
      <c r="F17" s="57"/>
      <c r="G17" s="57"/>
      <c r="H17" s="57"/>
      <c r="I17" s="57"/>
      <c r="J17" s="57"/>
      <c r="K17" s="57"/>
      <c r="L17" s="57"/>
      <c r="M17" s="57"/>
      <c r="N17" s="57"/>
      <c r="O17" s="57"/>
      <c r="P17" s="57"/>
      <c r="Q17" s="57"/>
      <c r="R17" s="57"/>
      <c r="S17" s="57"/>
    </row>
    <row r="18" spans="1:19">
      <c r="A18" s="57"/>
      <c r="B18" s="57"/>
      <c r="C18" s="57"/>
      <c r="D18" s="57"/>
      <c r="E18" s="57"/>
      <c r="F18" s="57"/>
      <c r="G18" s="57"/>
      <c r="H18" s="57"/>
      <c r="I18" s="57"/>
      <c r="J18" s="57"/>
      <c r="K18" s="57"/>
      <c r="L18" s="57"/>
      <c r="M18" s="57"/>
      <c r="N18" s="57"/>
      <c r="O18" s="57"/>
      <c r="P18" s="57"/>
      <c r="Q18" s="57"/>
      <c r="R18" s="57"/>
      <c r="S18" s="57"/>
    </row>
    <row r="19" spans="1:19">
      <c r="A19" s="57"/>
      <c r="B19" s="57"/>
      <c r="C19" s="57"/>
      <c r="D19" s="57"/>
      <c r="E19" s="57"/>
      <c r="F19" s="57"/>
      <c r="G19" s="57"/>
      <c r="H19" s="57"/>
      <c r="I19" s="57"/>
      <c r="J19" s="57"/>
      <c r="K19" s="57"/>
      <c r="L19" s="57"/>
      <c r="M19" s="57"/>
      <c r="N19" s="57"/>
      <c r="O19" s="57"/>
      <c r="P19" s="57"/>
      <c r="Q19" s="57"/>
      <c r="R19" s="57"/>
      <c r="S19" s="57"/>
    </row>
    <row r="20" spans="1:19">
      <c r="A20" s="57"/>
      <c r="B20" s="57"/>
      <c r="C20" s="57"/>
      <c r="D20" s="57"/>
      <c r="E20" s="57"/>
      <c r="F20" s="57"/>
      <c r="G20" s="57"/>
      <c r="H20" s="57"/>
      <c r="I20" s="57"/>
      <c r="J20" s="57"/>
      <c r="K20" s="57"/>
      <c r="L20" s="57"/>
      <c r="M20" s="57"/>
      <c r="N20" s="57"/>
      <c r="O20" s="57"/>
      <c r="P20" s="57"/>
      <c r="Q20" s="57"/>
      <c r="R20" s="57"/>
      <c r="S20" s="57"/>
    </row>
    <row r="21" spans="1:19">
      <c r="A21" s="57"/>
      <c r="B21" s="57"/>
      <c r="C21" s="57"/>
      <c r="D21" s="57"/>
      <c r="E21" s="57"/>
      <c r="F21" s="57"/>
      <c r="G21" s="57"/>
      <c r="H21" s="57"/>
      <c r="I21" s="57"/>
      <c r="J21" s="57"/>
      <c r="K21" s="57"/>
      <c r="L21" s="57"/>
      <c r="M21" s="57"/>
      <c r="N21" s="57"/>
      <c r="O21" s="57"/>
      <c r="P21" s="57"/>
      <c r="Q21" s="57"/>
      <c r="R21" s="57"/>
      <c r="S21" s="57"/>
    </row>
    <row r="22" spans="1:19">
      <c r="A22" s="57"/>
      <c r="B22" s="57"/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57"/>
      <c r="O22" s="57"/>
      <c r="P22" s="57"/>
      <c r="Q22" s="57"/>
      <c r="R22" s="57"/>
      <c r="S22" s="57"/>
    </row>
    <row r="23" spans="1:19">
      <c r="A23" s="57"/>
      <c r="B23" s="57"/>
      <c r="C23" s="57"/>
      <c r="D23" s="57"/>
      <c r="E23" s="57"/>
      <c r="F23" s="57"/>
      <c r="G23" s="57"/>
      <c r="H23" s="57"/>
      <c r="I23" s="57"/>
      <c r="J23" s="57"/>
      <c r="K23" s="57"/>
      <c r="L23" s="57"/>
      <c r="M23" s="57"/>
      <c r="N23" s="57"/>
      <c r="O23" s="57"/>
      <c r="P23" s="57"/>
      <c r="Q23" s="57"/>
      <c r="R23" s="57"/>
      <c r="S23" s="57"/>
    </row>
    <row r="24" spans="1:19">
      <c r="A24" s="57"/>
      <c r="B24" s="57"/>
      <c r="C24" s="57"/>
      <c r="D24" s="57"/>
      <c r="E24" s="57"/>
      <c r="F24" s="57"/>
      <c r="G24" s="57"/>
      <c r="H24" s="57"/>
      <c r="I24" s="57"/>
      <c r="J24" s="57"/>
      <c r="K24" s="57"/>
      <c r="L24" s="57"/>
      <c r="M24" s="57"/>
      <c r="N24" s="57"/>
      <c r="O24" s="57"/>
      <c r="P24" s="57"/>
      <c r="Q24" s="57"/>
      <c r="R24" s="57"/>
      <c r="S24" s="57"/>
    </row>
    <row r="25" spans="1:19">
      <c r="A25" s="57"/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</row>
    <row r="26" spans="1:19">
      <c r="A26" s="57"/>
      <c r="B26" s="57"/>
      <c r="C26" s="57"/>
      <c r="D26" s="57"/>
      <c r="E26" s="57"/>
      <c r="F26" s="57"/>
      <c r="G26" s="57"/>
      <c r="H26" s="57"/>
      <c r="I26" s="57"/>
      <c r="J26" s="57"/>
      <c r="K26" s="57"/>
      <c r="L26" s="57"/>
      <c r="M26" s="57"/>
      <c r="N26" s="57"/>
      <c r="O26" s="57"/>
      <c r="P26" s="57"/>
      <c r="Q26" s="57"/>
      <c r="R26" s="57"/>
      <c r="S26" s="57"/>
    </row>
    <row r="27" spans="1:19">
      <c r="A27" s="57"/>
      <c r="B27" s="57"/>
      <c r="C27" s="57"/>
      <c r="D27" s="57"/>
      <c r="E27" s="57"/>
      <c r="F27" s="57"/>
      <c r="G27" s="57"/>
      <c r="H27" s="57"/>
      <c r="I27" s="57"/>
      <c r="J27" s="57"/>
      <c r="K27" s="57"/>
      <c r="L27" s="57"/>
      <c r="M27" s="57"/>
      <c r="N27" s="57"/>
      <c r="O27" s="57"/>
      <c r="P27" s="57"/>
      <c r="Q27" s="57"/>
      <c r="R27" s="57"/>
      <c r="S27" s="57"/>
    </row>
    <row r="28" spans="1:19">
      <c r="A28" s="57"/>
      <c r="B28" s="57"/>
      <c r="C28" s="57"/>
      <c r="D28" s="57"/>
      <c r="E28" s="57"/>
      <c r="F28" s="57"/>
      <c r="G28" s="57"/>
      <c r="H28" s="57"/>
      <c r="I28" s="57"/>
      <c r="J28" s="57"/>
      <c r="K28" s="57"/>
      <c r="L28" s="57"/>
      <c r="M28" s="57"/>
      <c r="N28" s="57"/>
      <c r="O28" s="57"/>
      <c r="P28" s="57"/>
      <c r="Q28" s="57"/>
      <c r="R28" s="57"/>
      <c r="S28" s="57"/>
    </row>
    <row r="29" spans="1:19">
      <c r="A29" s="57"/>
      <c r="B29" s="57"/>
      <c r="C29" s="57"/>
      <c r="D29" s="57"/>
      <c r="E29" s="57"/>
      <c r="F29" s="57"/>
      <c r="G29" s="57"/>
      <c r="H29" s="57"/>
      <c r="I29" s="57"/>
      <c r="J29" s="57"/>
      <c r="K29" s="57"/>
      <c r="L29" s="57"/>
      <c r="M29" s="57"/>
      <c r="N29" s="57"/>
      <c r="O29" s="57"/>
      <c r="P29" s="57"/>
      <c r="Q29" s="57"/>
      <c r="R29" s="57"/>
      <c r="S29" s="57"/>
    </row>
    <row r="30" spans="1:19">
      <c r="A30" s="57"/>
      <c r="B30" s="57"/>
      <c r="C30" s="57"/>
      <c r="D30" s="57"/>
      <c r="E30" s="57"/>
      <c r="F30" s="57"/>
      <c r="G30" s="57"/>
      <c r="H30" s="57"/>
      <c r="I30" s="57"/>
      <c r="J30" s="57"/>
      <c r="K30" s="57"/>
      <c r="L30" s="57"/>
      <c r="M30" s="57"/>
      <c r="N30" s="57"/>
      <c r="O30" s="57"/>
      <c r="P30" s="57"/>
      <c r="Q30" s="57"/>
      <c r="R30" s="57"/>
      <c r="S30" s="57"/>
    </row>
    <row r="31" spans="1:19">
      <c r="A31" s="57"/>
      <c r="B31" s="57"/>
      <c r="C31" s="57"/>
      <c r="D31" s="57"/>
      <c r="E31" s="57"/>
      <c r="F31" s="57"/>
      <c r="G31" s="57"/>
      <c r="H31" s="57"/>
      <c r="I31" s="57"/>
      <c r="J31" s="57"/>
      <c r="K31" s="57"/>
      <c r="L31" s="57"/>
      <c r="M31" s="57"/>
      <c r="N31" s="57"/>
      <c r="O31" s="57"/>
      <c r="P31" s="57"/>
      <c r="Q31" s="57"/>
      <c r="R31" s="57"/>
      <c r="S31" s="57"/>
    </row>
    <row r="32" spans="1:19">
      <c r="A32" s="57"/>
      <c r="B32" s="57"/>
      <c r="C32" s="57"/>
      <c r="D32" s="57"/>
      <c r="E32" s="57"/>
      <c r="F32" s="57"/>
      <c r="G32" s="57"/>
      <c r="H32" s="57"/>
      <c r="I32" s="57"/>
      <c r="J32" s="57"/>
      <c r="K32" s="57"/>
      <c r="L32" s="57"/>
      <c r="M32" s="57"/>
      <c r="N32" s="57"/>
      <c r="O32" s="57"/>
      <c r="P32" s="57"/>
      <c r="Q32" s="57"/>
      <c r="R32" s="57"/>
      <c r="S32" s="57"/>
    </row>
    <row r="33" spans="1:19">
      <c r="A33" s="57"/>
      <c r="B33" s="57"/>
      <c r="C33" s="57"/>
      <c r="D33" s="57"/>
      <c r="E33" s="57"/>
      <c r="F33" s="57"/>
      <c r="G33" s="57"/>
      <c r="H33" s="57"/>
      <c r="I33" s="57"/>
      <c r="J33" s="57"/>
      <c r="K33" s="57"/>
      <c r="L33" s="57"/>
      <c r="M33" s="57"/>
      <c r="N33" s="57"/>
      <c r="O33" s="57"/>
      <c r="P33" s="57"/>
      <c r="Q33" s="57"/>
      <c r="R33" s="57"/>
      <c r="S33" s="57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52"/>
  <sheetViews>
    <sheetView zoomScaleNormal="100" workbookViewId="0">
      <selection activeCell="I13" sqref="I13"/>
    </sheetView>
  </sheetViews>
  <sheetFormatPr baseColWidth="10" defaultColWidth="8.83203125" defaultRowHeight="15"/>
  <cols>
    <col min="2" max="2" width="15.83203125" bestFit="1" customWidth="1"/>
    <col min="3" max="3" width="11.33203125" customWidth="1"/>
    <col min="5" max="5" width="10.33203125" customWidth="1"/>
    <col min="10" max="10" width="11.83203125" customWidth="1"/>
  </cols>
  <sheetData>
    <row r="1" spans="1:16" ht="16" thickBot="1"/>
    <row r="2" spans="1:16" ht="20">
      <c r="A2" s="48" t="s">
        <v>41</v>
      </c>
      <c r="B2" s="33" t="s">
        <v>6</v>
      </c>
      <c r="C2" s="6" t="s">
        <v>0</v>
      </c>
      <c r="D2" s="6" t="s">
        <v>1</v>
      </c>
      <c r="E2" s="6" t="s">
        <v>2</v>
      </c>
      <c r="F2" s="6" t="s">
        <v>3</v>
      </c>
      <c r="G2" s="6" t="s">
        <v>4</v>
      </c>
      <c r="H2" s="7" t="s">
        <v>5</v>
      </c>
      <c r="I2" s="48" t="s">
        <v>42</v>
      </c>
      <c r="J2" s="33" t="s">
        <v>8</v>
      </c>
      <c r="K2" s="6" t="s">
        <v>0</v>
      </c>
      <c r="L2" s="6" t="s">
        <v>1</v>
      </c>
      <c r="M2" s="6" t="s">
        <v>2</v>
      </c>
      <c r="N2" s="6" t="s">
        <v>3</v>
      </c>
      <c r="O2" s="6" t="s">
        <v>4</v>
      </c>
      <c r="P2" s="7" t="s">
        <v>5</v>
      </c>
    </row>
    <row r="3" spans="1:16">
      <c r="B3" s="34"/>
      <c r="C3" s="2">
        <v>95</v>
      </c>
      <c r="D3" s="2">
        <v>183</v>
      </c>
      <c r="E3" s="2">
        <v>111</v>
      </c>
      <c r="F3" s="2">
        <v>168</v>
      </c>
      <c r="G3" s="2">
        <v>140</v>
      </c>
      <c r="H3" s="35">
        <v>106</v>
      </c>
      <c r="J3" s="20"/>
      <c r="K3" s="31">
        <f t="shared" ref="K3:P3" si="0">POWER(C3,2)</f>
        <v>9025</v>
      </c>
      <c r="L3" s="31">
        <f t="shared" si="0"/>
        <v>33489</v>
      </c>
      <c r="M3" s="31">
        <f t="shared" si="0"/>
        <v>12321</v>
      </c>
      <c r="N3" s="31">
        <f t="shared" si="0"/>
        <v>28224</v>
      </c>
      <c r="O3" s="31">
        <f t="shared" si="0"/>
        <v>19600</v>
      </c>
      <c r="P3" s="17">
        <f t="shared" si="0"/>
        <v>11236</v>
      </c>
    </row>
    <row r="4" spans="1:16">
      <c r="B4" s="34"/>
      <c r="C4" s="2">
        <v>92</v>
      </c>
      <c r="D4" s="2">
        <v>229</v>
      </c>
      <c r="E4" s="2">
        <v>125</v>
      </c>
      <c r="F4" s="2">
        <v>129</v>
      </c>
      <c r="G4" s="2">
        <v>115</v>
      </c>
      <c r="H4" s="35">
        <v>106</v>
      </c>
      <c r="J4" s="20"/>
      <c r="K4" s="31">
        <f t="shared" ref="K4:K21" si="1">POWER(C4,2)</f>
        <v>8464</v>
      </c>
      <c r="L4" s="31">
        <f t="shared" ref="L4:L21" si="2">POWER(D4,2)</f>
        <v>52441</v>
      </c>
      <c r="M4" s="31">
        <f t="shared" ref="M4:M21" si="3">POWER(E4,2)</f>
        <v>15625</v>
      </c>
      <c r="N4" s="31">
        <f t="shared" ref="N4:N21" si="4">POWER(F4,2)</f>
        <v>16641</v>
      </c>
      <c r="O4" s="31">
        <f t="shared" ref="O4:O21" si="5">POWER(G4,2)</f>
        <v>13225</v>
      </c>
      <c r="P4" s="17">
        <f t="shared" ref="P4:P21" si="6">POWER(H4,2)</f>
        <v>11236</v>
      </c>
    </row>
    <row r="5" spans="1:16">
      <c r="B5" s="34"/>
      <c r="C5" s="2">
        <v>91</v>
      </c>
      <c r="D5" s="2">
        <v>184</v>
      </c>
      <c r="E5" s="2">
        <v>119</v>
      </c>
      <c r="F5" s="2">
        <v>145</v>
      </c>
      <c r="G5" s="2">
        <v>156</v>
      </c>
      <c r="H5" s="35">
        <v>70</v>
      </c>
      <c r="J5" s="20"/>
      <c r="K5" s="31">
        <f t="shared" si="1"/>
        <v>8281</v>
      </c>
      <c r="L5" s="31">
        <f t="shared" si="2"/>
        <v>33856</v>
      </c>
      <c r="M5" s="31">
        <f t="shared" si="3"/>
        <v>14161</v>
      </c>
      <c r="N5" s="31">
        <f t="shared" si="4"/>
        <v>21025</v>
      </c>
      <c r="O5" s="31">
        <f t="shared" si="5"/>
        <v>24336</v>
      </c>
      <c r="P5" s="17">
        <f t="shared" si="6"/>
        <v>4900</v>
      </c>
    </row>
    <row r="6" spans="1:16">
      <c r="B6" s="34"/>
      <c r="C6" s="2">
        <v>81</v>
      </c>
      <c r="D6" s="2">
        <v>173</v>
      </c>
      <c r="E6" s="2">
        <v>82</v>
      </c>
      <c r="F6" s="2">
        <v>119</v>
      </c>
      <c r="G6" s="2">
        <v>153</v>
      </c>
      <c r="H6" s="35">
        <v>100</v>
      </c>
      <c r="J6" s="20"/>
      <c r="K6" s="31">
        <f t="shared" si="1"/>
        <v>6561</v>
      </c>
      <c r="L6" s="31">
        <f t="shared" si="2"/>
        <v>29929</v>
      </c>
      <c r="M6" s="31">
        <f t="shared" si="3"/>
        <v>6724</v>
      </c>
      <c r="N6" s="31">
        <f t="shared" si="4"/>
        <v>14161</v>
      </c>
      <c r="O6" s="31">
        <f t="shared" si="5"/>
        <v>23409</v>
      </c>
      <c r="P6" s="17">
        <f t="shared" si="6"/>
        <v>10000</v>
      </c>
    </row>
    <row r="7" spans="1:16">
      <c r="B7" s="34"/>
      <c r="C7" s="2">
        <v>53</v>
      </c>
      <c r="D7" s="2">
        <v>150</v>
      </c>
      <c r="E7" s="2">
        <v>125</v>
      </c>
      <c r="F7" s="2">
        <v>128</v>
      </c>
      <c r="G7" s="2">
        <v>144</v>
      </c>
      <c r="H7" s="35">
        <v>42</v>
      </c>
      <c r="J7" s="20"/>
      <c r="K7" s="31">
        <f t="shared" si="1"/>
        <v>2809</v>
      </c>
      <c r="L7" s="31">
        <f t="shared" si="2"/>
        <v>22500</v>
      </c>
      <c r="M7" s="31">
        <f t="shared" si="3"/>
        <v>15625</v>
      </c>
      <c r="N7" s="31">
        <f t="shared" si="4"/>
        <v>16384</v>
      </c>
      <c r="O7" s="31">
        <f t="shared" si="5"/>
        <v>20736</v>
      </c>
      <c r="P7" s="17">
        <f t="shared" si="6"/>
        <v>1764</v>
      </c>
    </row>
    <row r="8" spans="1:16">
      <c r="B8" s="34"/>
      <c r="C8" s="2">
        <v>84</v>
      </c>
      <c r="D8" s="2">
        <v>121</v>
      </c>
      <c r="E8" s="2">
        <v>151</v>
      </c>
      <c r="F8" s="2">
        <v>126</v>
      </c>
      <c r="G8" s="2">
        <v>134</v>
      </c>
      <c r="H8" s="35">
        <v>55</v>
      </c>
      <c r="J8" s="20"/>
      <c r="K8" s="31">
        <f t="shared" si="1"/>
        <v>7056</v>
      </c>
      <c r="L8" s="31">
        <f t="shared" si="2"/>
        <v>14641</v>
      </c>
      <c r="M8" s="31">
        <f t="shared" si="3"/>
        <v>22801</v>
      </c>
      <c r="N8" s="31">
        <f t="shared" si="4"/>
        <v>15876</v>
      </c>
      <c r="O8" s="31">
        <f t="shared" si="5"/>
        <v>17956</v>
      </c>
      <c r="P8" s="17">
        <f t="shared" si="6"/>
        <v>3025</v>
      </c>
    </row>
    <row r="9" spans="1:16">
      <c r="B9" s="34"/>
      <c r="C9" s="2">
        <v>78</v>
      </c>
      <c r="D9" s="2">
        <v>120</v>
      </c>
      <c r="E9" s="2">
        <v>80</v>
      </c>
      <c r="F9" s="2">
        <v>131</v>
      </c>
      <c r="G9" s="2">
        <v>148</v>
      </c>
      <c r="H9" s="35">
        <v>72</v>
      </c>
      <c r="J9" s="20"/>
      <c r="K9" s="31">
        <f t="shared" si="1"/>
        <v>6084</v>
      </c>
      <c r="L9" s="31">
        <f t="shared" si="2"/>
        <v>14400</v>
      </c>
      <c r="M9" s="31">
        <f t="shared" si="3"/>
        <v>6400</v>
      </c>
      <c r="N9" s="31">
        <f t="shared" si="4"/>
        <v>17161</v>
      </c>
      <c r="O9" s="31">
        <f t="shared" si="5"/>
        <v>21904</v>
      </c>
      <c r="P9" s="17">
        <f t="shared" si="6"/>
        <v>5184</v>
      </c>
    </row>
    <row r="10" spans="1:16">
      <c r="B10" s="34"/>
      <c r="C10" s="2">
        <v>95</v>
      </c>
      <c r="D10" s="2">
        <v>119</v>
      </c>
      <c r="E10" s="2">
        <v>86</v>
      </c>
      <c r="F10" s="2">
        <v>149</v>
      </c>
      <c r="G10" s="2">
        <v>155</v>
      </c>
      <c r="H10" s="35">
        <v>94</v>
      </c>
      <c r="J10" s="20"/>
      <c r="K10" s="31">
        <f t="shared" si="1"/>
        <v>9025</v>
      </c>
      <c r="L10" s="31">
        <f t="shared" si="2"/>
        <v>14161</v>
      </c>
      <c r="M10" s="31">
        <f t="shared" si="3"/>
        <v>7396</v>
      </c>
      <c r="N10" s="31">
        <f t="shared" si="4"/>
        <v>22201</v>
      </c>
      <c r="O10" s="31">
        <f t="shared" si="5"/>
        <v>24025</v>
      </c>
      <c r="P10" s="17">
        <f t="shared" si="6"/>
        <v>8836</v>
      </c>
    </row>
    <row r="11" spans="1:16">
      <c r="B11" s="34"/>
      <c r="C11" s="2">
        <v>69</v>
      </c>
      <c r="D11" s="2">
        <v>108</v>
      </c>
      <c r="E11" s="2">
        <v>148</v>
      </c>
      <c r="F11" s="2">
        <v>93</v>
      </c>
      <c r="G11" s="2">
        <v>103</v>
      </c>
      <c r="H11" s="35">
        <v>74</v>
      </c>
      <c r="J11" s="20"/>
      <c r="K11" s="31">
        <f t="shared" si="1"/>
        <v>4761</v>
      </c>
      <c r="L11" s="31">
        <f t="shared" si="2"/>
        <v>11664</v>
      </c>
      <c r="M11" s="31">
        <f t="shared" si="3"/>
        <v>21904</v>
      </c>
      <c r="N11" s="31">
        <f t="shared" si="4"/>
        <v>8649</v>
      </c>
      <c r="O11" s="31">
        <f t="shared" si="5"/>
        <v>10609</v>
      </c>
      <c r="P11" s="17">
        <f t="shared" si="6"/>
        <v>5476</v>
      </c>
    </row>
    <row r="12" spans="1:16">
      <c r="B12" s="34"/>
      <c r="C12" s="2">
        <v>79</v>
      </c>
      <c r="D12" s="2">
        <v>124</v>
      </c>
      <c r="E12" s="2">
        <v>100</v>
      </c>
      <c r="F12" s="2">
        <v>121</v>
      </c>
      <c r="G12" s="2">
        <v>124</v>
      </c>
      <c r="H12" s="35">
        <v>49</v>
      </c>
      <c r="J12" s="20"/>
      <c r="K12" s="31">
        <f t="shared" si="1"/>
        <v>6241</v>
      </c>
      <c r="L12" s="31">
        <f t="shared" si="2"/>
        <v>15376</v>
      </c>
      <c r="M12" s="31">
        <f t="shared" si="3"/>
        <v>10000</v>
      </c>
      <c r="N12" s="31">
        <f t="shared" si="4"/>
        <v>14641</v>
      </c>
      <c r="O12" s="31">
        <f t="shared" si="5"/>
        <v>15376</v>
      </c>
      <c r="P12" s="17">
        <f t="shared" si="6"/>
        <v>2401</v>
      </c>
    </row>
    <row r="13" spans="1:16">
      <c r="B13" s="34"/>
      <c r="C13" s="2">
        <v>83</v>
      </c>
      <c r="D13" s="2">
        <v>88</v>
      </c>
      <c r="E13" s="2">
        <v>113</v>
      </c>
      <c r="F13" s="2">
        <v>106</v>
      </c>
      <c r="G13" s="2">
        <v>135</v>
      </c>
      <c r="H13" s="35">
        <v>69</v>
      </c>
      <c r="J13" s="20"/>
      <c r="K13" s="31">
        <f t="shared" si="1"/>
        <v>6889</v>
      </c>
      <c r="L13" s="31">
        <f t="shared" si="2"/>
        <v>7744</v>
      </c>
      <c r="M13" s="31">
        <f t="shared" si="3"/>
        <v>12769</v>
      </c>
      <c r="N13" s="31">
        <f t="shared" si="4"/>
        <v>11236</v>
      </c>
      <c r="O13" s="31">
        <f t="shared" si="5"/>
        <v>18225</v>
      </c>
      <c r="P13" s="17">
        <f t="shared" si="6"/>
        <v>4761</v>
      </c>
    </row>
    <row r="14" spans="1:16">
      <c r="B14" s="34"/>
      <c r="C14" s="2">
        <v>82</v>
      </c>
      <c r="D14" s="2">
        <v>132</v>
      </c>
      <c r="E14" s="2">
        <v>95</v>
      </c>
      <c r="F14" s="2">
        <v>93</v>
      </c>
      <c r="G14" s="2">
        <v>117</v>
      </c>
      <c r="H14" s="35">
        <v>70</v>
      </c>
      <c r="J14" s="20"/>
      <c r="K14" s="31">
        <f t="shared" si="1"/>
        <v>6724</v>
      </c>
      <c r="L14" s="31">
        <f t="shared" si="2"/>
        <v>17424</v>
      </c>
      <c r="M14" s="31">
        <f t="shared" si="3"/>
        <v>9025</v>
      </c>
      <c r="N14" s="31">
        <f t="shared" si="4"/>
        <v>8649</v>
      </c>
      <c r="O14" s="31">
        <f t="shared" si="5"/>
        <v>13689</v>
      </c>
      <c r="P14" s="17">
        <f t="shared" si="6"/>
        <v>4900</v>
      </c>
    </row>
    <row r="15" spans="1:16">
      <c r="B15" s="34"/>
      <c r="C15" s="2">
        <v>56</v>
      </c>
      <c r="D15" s="2">
        <v>98</v>
      </c>
      <c r="E15" s="2">
        <v>109</v>
      </c>
      <c r="F15" s="2">
        <v>121</v>
      </c>
      <c r="G15" s="2">
        <v>101</v>
      </c>
      <c r="H15" s="35">
        <v>53</v>
      </c>
      <c r="J15" s="20"/>
      <c r="K15" s="31">
        <f t="shared" si="1"/>
        <v>3136</v>
      </c>
      <c r="L15" s="31">
        <f t="shared" si="2"/>
        <v>9604</v>
      </c>
      <c r="M15" s="31">
        <f t="shared" si="3"/>
        <v>11881</v>
      </c>
      <c r="N15" s="31">
        <f t="shared" si="4"/>
        <v>14641</v>
      </c>
      <c r="O15" s="31">
        <f t="shared" si="5"/>
        <v>10201</v>
      </c>
      <c r="P15" s="17">
        <f t="shared" si="6"/>
        <v>2809</v>
      </c>
    </row>
    <row r="16" spans="1:16">
      <c r="B16" s="34"/>
      <c r="C16" s="2">
        <v>98</v>
      </c>
      <c r="D16" s="2">
        <v>94</v>
      </c>
      <c r="E16" s="2">
        <v>122</v>
      </c>
      <c r="F16" s="2">
        <v>72</v>
      </c>
      <c r="G16" s="2">
        <v>73</v>
      </c>
      <c r="H16" s="35">
        <v>75</v>
      </c>
      <c r="J16" s="20"/>
      <c r="K16" s="31">
        <f t="shared" si="1"/>
        <v>9604</v>
      </c>
      <c r="L16" s="31">
        <f t="shared" si="2"/>
        <v>8836</v>
      </c>
      <c r="M16" s="31">
        <f t="shared" si="3"/>
        <v>14884</v>
      </c>
      <c r="N16" s="31">
        <f t="shared" si="4"/>
        <v>5184</v>
      </c>
      <c r="O16" s="31">
        <f t="shared" si="5"/>
        <v>5329</v>
      </c>
      <c r="P16" s="17">
        <f t="shared" si="6"/>
        <v>5625</v>
      </c>
    </row>
    <row r="17" spans="1:16">
      <c r="B17" s="34"/>
      <c r="C17" s="2">
        <v>47</v>
      </c>
      <c r="D17" s="2">
        <v>138</v>
      </c>
      <c r="E17" s="2">
        <v>122</v>
      </c>
      <c r="F17" s="2">
        <v>132</v>
      </c>
      <c r="G17" s="2">
        <v>101</v>
      </c>
      <c r="H17" s="35">
        <v>63</v>
      </c>
      <c r="J17" s="20"/>
      <c r="K17" s="31">
        <f t="shared" si="1"/>
        <v>2209</v>
      </c>
      <c r="L17" s="31">
        <f t="shared" si="2"/>
        <v>19044</v>
      </c>
      <c r="M17" s="31">
        <f t="shared" si="3"/>
        <v>14884</v>
      </c>
      <c r="N17" s="31">
        <f t="shared" si="4"/>
        <v>17424</v>
      </c>
      <c r="O17" s="31">
        <f t="shared" si="5"/>
        <v>10201</v>
      </c>
      <c r="P17" s="17">
        <f t="shared" si="6"/>
        <v>3969</v>
      </c>
    </row>
    <row r="18" spans="1:16">
      <c r="B18" s="34"/>
      <c r="C18" s="2">
        <v>73</v>
      </c>
      <c r="D18" s="2">
        <v>157</v>
      </c>
      <c r="E18" s="2">
        <v>146</v>
      </c>
      <c r="F18" s="2">
        <v>119</v>
      </c>
      <c r="G18" s="2">
        <v>103</v>
      </c>
      <c r="H18" s="35">
        <v>62</v>
      </c>
      <c r="J18" s="20"/>
      <c r="K18" s="31">
        <f t="shared" si="1"/>
        <v>5329</v>
      </c>
      <c r="L18" s="31">
        <f t="shared" si="2"/>
        <v>24649</v>
      </c>
      <c r="M18" s="31">
        <f t="shared" si="3"/>
        <v>21316</v>
      </c>
      <c r="N18" s="31">
        <f t="shared" si="4"/>
        <v>14161</v>
      </c>
      <c r="O18" s="31">
        <f t="shared" si="5"/>
        <v>10609</v>
      </c>
      <c r="P18" s="17">
        <f t="shared" si="6"/>
        <v>3844</v>
      </c>
    </row>
    <row r="19" spans="1:16">
      <c r="B19" s="34"/>
      <c r="C19" s="2">
        <v>122</v>
      </c>
      <c r="D19" s="2">
        <v>132</v>
      </c>
      <c r="E19" s="2">
        <v>150</v>
      </c>
      <c r="F19" s="2">
        <v>128</v>
      </c>
      <c r="G19" s="2">
        <v>82</v>
      </c>
      <c r="H19" s="35">
        <v>79</v>
      </c>
      <c r="J19" s="20"/>
      <c r="K19" s="31">
        <f t="shared" si="1"/>
        <v>14884</v>
      </c>
      <c r="L19" s="31">
        <f t="shared" si="2"/>
        <v>17424</v>
      </c>
      <c r="M19" s="31">
        <f t="shared" si="3"/>
        <v>22500</v>
      </c>
      <c r="N19" s="31">
        <f t="shared" si="4"/>
        <v>16384</v>
      </c>
      <c r="O19" s="31">
        <f t="shared" si="5"/>
        <v>6724</v>
      </c>
      <c r="P19" s="17">
        <f t="shared" si="6"/>
        <v>6241</v>
      </c>
    </row>
    <row r="20" spans="1:16">
      <c r="B20" s="34"/>
      <c r="C20" s="2">
        <v>122</v>
      </c>
      <c r="D20" s="2">
        <v>146</v>
      </c>
      <c r="E20" s="2">
        <v>102</v>
      </c>
      <c r="F20" s="2">
        <v>126</v>
      </c>
      <c r="G20" s="2">
        <v>107</v>
      </c>
      <c r="H20" s="35">
        <v>50</v>
      </c>
      <c r="J20" s="20"/>
      <c r="K20" s="31">
        <f t="shared" si="1"/>
        <v>14884</v>
      </c>
      <c r="L20" s="31">
        <f t="shared" si="2"/>
        <v>21316</v>
      </c>
      <c r="M20" s="31">
        <f t="shared" si="3"/>
        <v>10404</v>
      </c>
      <c r="N20" s="31">
        <f t="shared" si="4"/>
        <v>15876</v>
      </c>
      <c r="O20" s="31">
        <f t="shared" si="5"/>
        <v>11449</v>
      </c>
      <c r="P20" s="17">
        <f t="shared" si="6"/>
        <v>2500</v>
      </c>
    </row>
    <row r="21" spans="1:16" ht="16" thickBot="1">
      <c r="B21" s="36"/>
      <c r="C21" s="37">
        <v>101</v>
      </c>
      <c r="D21" s="37">
        <v>102</v>
      </c>
      <c r="E21" s="37">
        <v>119</v>
      </c>
      <c r="F21" s="37">
        <v>160</v>
      </c>
      <c r="G21" s="37">
        <v>108</v>
      </c>
      <c r="H21" s="38">
        <v>92</v>
      </c>
      <c r="J21" s="39"/>
      <c r="K21" s="40">
        <f t="shared" si="1"/>
        <v>10201</v>
      </c>
      <c r="L21" s="40">
        <f t="shared" si="2"/>
        <v>10404</v>
      </c>
      <c r="M21" s="40">
        <f t="shared" si="3"/>
        <v>14161</v>
      </c>
      <c r="N21" s="40">
        <f t="shared" si="4"/>
        <v>25600</v>
      </c>
      <c r="O21" s="40">
        <f t="shared" si="5"/>
        <v>11664</v>
      </c>
      <c r="P21" s="19">
        <f t="shared" si="6"/>
        <v>8464</v>
      </c>
    </row>
    <row r="22" spans="1:16">
      <c r="B22" s="3"/>
      <c r="C22" s="2"/>
      <c r="D22" s="2"/>
      <c r="E22" s="2"/>
      <c r="F22" s="2"/>
      <c r="G22" s="2"/>
      <c r="H22" s="2"/>
    </row>
    <row r="23" spans="1:16" ht="16" thickBot="1">
      <c r="B23" s="3"/>
      <c r="C23" s="2"/>
      <c r="D23" s="2"/>
      <c r="E23" s="2"/>
      <c r="F23" s="2"/>
      <c r="G23" s="2"/>
      <c r="H23" s="2"/>
    </row>
    <row r="24" spans="1:16" ht="17">
      <c r="A24" s="48" t="s">
        <v>43</v>
      </c>
      <c r="B24" s="24" t="s">
        <v>36</v>
      </c>
      <c r="C24" s="6"/>
      <c r="D24" s="6"/>
      <c r="E24" s="6"/>
      <c r="F24" s="6"/>
      <c r="G24" s="6"/>
      <c r="H24" s="7"/>
      <c r="I24" s="48" t="s">
        <v>44</v>
      </c>
      <c r="J24" s="24" t="s">
        <v>37</v>
      </c>
      <c r="K24" s="7"/>
    </row>
    <row r="25" spans="1:16" ht="19" thickBot="1">
      <c r="B25" s="8" t="s">
        <v>9</v>
      </c>
      <c r="C25" s="31">
        <f>AVERAGE(C3:C21)</f>
        <v>84.263157894736835</v>
      </c>
      <c r="D25" s="31">
        <f t="shared" ref="D25:H25" si="7">AVERAGE(D3:D21)</f>
        <v>136.73684210526315</v>
      </c>
      <c r="E25" s="31">
        <f t="shared" si="7"/>
        <v>116.05263157894737</v>
      </c>
      <c r="F25" s="31">
        <f t="shared" si="7"/>
        <v>124.52631578947368</v>
      </c>
      <c r="G25" s="31">
        <f t="shared" si="7"/>
        <v>121</v>
      </c>
      <c r="H25" s="17">
        <f t="shared" si="7"/>
        <v>72.684210526315795</v>
      </c>
      <c r="J25" s="11" t="s">
        <v>17</v>
      </c>
      <c r="K25" s="15">
        <f>SUM(K3:P21)</f>
        <v>1486406</v>
      </c>
    </row>
    <row r="26" spans="1:16" ht="18">
      <c r="B26" s="9" t="s">
        <v>10</v>
      </c>
      <c r="C26" s="31">
        <f t="shared" ref="C26:H26" si="8">POWER(C25,2)</f>
        <v>7100.2797783933511</v>
      </c>
      <c r="D26" s="31">
        <f t="shared" si="8"/>
        <v>18696.963988919666</v>
      </c>
      <c r="E26" s="31">
        <f t="shared" si="8"/>
        <v>13468.213296398892</v>
      </c>
      <c r="F26" s="31">
        <f t="shared" si="8"/>
        <v>15506.803324099723</v>
      </c>
      <c r="G26" s="31">
        <f t="shared" si="8"/>
        <v>14641</v>
      </c>
      <c r="H26" s="17">
        <f t="shared" si="8"/>
        <v>5282.9944598337961</v>
      </c>
    </row>
    <row r="27" spans="1:16" ht="17">
      <c r="B27" s="9" t="s">
        <v>11</v>
      </c>
      <c r="C27" s="31">
        <f>COUNT(C3:C21)</f>
        <v>19</v>
      </c>
      <c r="D27" s="31">
        <f t="shared" ref="D27:H27" si="9">COUNT(D3:D21)</f>
        <v>19</v>
      </c>
      <c r="E27" s="31">
        <f t="shared" si="9"/>
        <v>19</v>
      </c>
      <c r="F27" s="31">
        <f t="shared" si="9"/>
        <v>19</v>
      </c>
      <c r="G27" s="31">
        <f t="shared" si="9"/>
        <v>19</v>
      </c>
      <c r="H27" s="17">
        <f t="shared" si="9"/>
        <v>19</v>
      </c>
    </row>
    <row r="28" spans="1:16" ht="18">
      <c r="B28" s="10" t="s">
        <v>12</v>
      </c>
      <c r="C28" s="32">
        <f>C27*C26</f>
        <v>134905.31578947368</v>
      </c>
      <c r="D28" s="32">
        <f t="shared" ref="D28:H28" si="10">D27*D26</f>
        <v>355242.31578947365</v>
      </c>
      <c r="E28" s="32">
        <f t="shared" si="10"/>
        <v>255896.05263157893</v>
      </c>
      <c r="F28" s="32">
        <f t="shared" si="10"/>
        <v>294629.26315789472</v>
      </c>
      <c r="G28" s="32">
        <f t="shared" si="10"/>
        <v>278179</v>
      </c>
      <c r="H28" s="26">
        <f t="shared" si="10"/>
        <v>100376.89473684212</v>
      </c>
    </row>
    <row r="29" spans="1:16" ht="19" thickBot="1">
      <c r="B29" s="11" t="s">
        <v>13</v>
      </c>
      <c r="C29" s="12">
        <f>SUM(C28:H28)</f>
        <v>1419228.8421052631</v>
      </c>
      <c r="D29" s="13"/>
      <c r="E29" s="13"/>
      <c r="F29" s="13"/>
      <c r="G29" s="13"/>
      <c r="H29" s="14"/>
    </row>
    <row r="30" spans="1:16" ht="16" thickBot="1">
      <c r="B30" s="5"/>
      <c r="C30" s="4"/>
    </row>
    <row r="31" spans="1:16" ht="17">
      <c r="A31" s="48" t="s">
        <v>45</v>
      </c>
      <c r="B31" s="24" t="s">
        <v>38</v>
      </c>
      <c r="C31" s="7"/>
      <c r="D31" s="48" t="s">
        <v>28</v>
      </c>
      <c r="E31" s="24" t="s">
        <v>34</v>
      </c>
      <c r="F31" s="7"/>
    </row>
    <row r="32" spans="1:16" ht="17">
      <c r="B32" s="9" t="s">
        <v>14</v>
      </c>
      <c r="C32" s="17">
        <f>SUM(C3:H21)</f>
        <v>12450</v>
      </c>
      <c r="E32" s="16" t="s">
        <v>75</v>
      </c>
      <c r="F32" s="17">
        <f>COUNT(C3:H3)</f>
        <v>6</v>
      </c>
    </row>
    <row r="33" spans="1:6" ht="18" thickBot="1">
      <c r="B33" s="9" t="s">
        <v>15</v>
      </c>
      <c r="C33" s="17">
        <f>POWER(C32,2)</f>
        <v>155002500</v>
      </c>
      <c r="E33" s="18" t="s">
        <v>33</v>
      </c>
      <c r="F33" s="19">
        <f>COUNT(C3:H21)</f>
        <v>114</v>
      </c>
    </row>
    <row r="34" spans="1:6" ht="18" thickBot="1">
      <c r="B34" s="11" t="s">
        <v>16</v>
      </c>
      <c r="C34" s="15">
        <f>C33/F33</f>
        <v>1359671.0526315789</v>
      </c>
    </row>
    <row r="36" spans="1:6" ht="16" thickBot="1">
      <c r="B36" s="4"/>
    </row>
    <row r="37" spans="1:6">
      <c r="A37" s="48" t="s">
        <v>46</v>
      </c>
      <c r="B37" s="24" t="s">
        <v>39</v>
      </c>
      <c r="C37" s="6"/>
      <c r="D37" s="7"/>
    </row>
    <row r="38" spans="1:6" ht="17">
      <c r="B38" s="27" t="s">
        <v>7</v>
      </c>
      <c r="C38" s="28" t="s">
        <v>19</v>
      </c>
      <c r="D38" s="25">
        <f>F32-1</f>
        <v>5</v>
      </c>
    </row>
    <row r="39" spans="1:6" ht="17">
      <c r="B39" s="20"/>
      <c r="C39" s="4" t="s">
        <v>20</v>
      </c>
      <c r="D39" s="17">
        <f>F33-1</f>
        <v>113</v>
      </c>
    </row>
    <row r="40" spans="1:6" ht="17">
      <c r="B40" s="29"/>
      <c r="C40" s="1" t="s">
        <v>21</v>
      </c>
      <c r="D40" s="26">
        <f>D39-D38</f>
        <v>108</v>
      </c>
    </row>
    <row r="41" spans="1:6" ht="17">
      <c r="B41" s="27" t="s">
        <v>18</v>
      </c>
      <c r="C41" s="28" t="s">
        <v>22</v>
      </c>
      <c r="D41" s="25">
        <f>C29-C34</f>
        <v>59557.789473684272</v>
      </c>
    </row>
    <row r="42" spans="1:6" ht="17">
      <c r="B42" s="20"/>
      <c r="C42" s="4" t="s">
        <v>23</v>
      </c>
      <c r="D42" s="50">
        <f>K25-C34</f>
        <v>126734.94736842113</v>
      </c>
    </row>
    <row r="43" spans="1:6" ht="17">
      <c r="B43" s="29"/>
      <c r="C43" s="1" t="s">
        <v>24</v>
      </c>
      <c r="D43" s="26">
        <f>D42-D41</f>
        <v>67177.157894736854</v>
      </c>
    </row>
    <row r="44" spans="1:6" ht="17">
      <c r="B44" s="27" t="s">
        <v>25</v>
      </c>
      <c r="C44" s="28" t="s">
        <v>26</v>
      </c>
      <c r="D44" s="25">
        <f>D41/D38</f>
        <v>11911.557894736854</v>
      </c>
    </row>
    <row r="45" spans="1:6" ht="17">
      <c r="B45" s="29"/>
      <c r="C45" s="1" t="s">
        <v>27</v>
      </c>
      <c r="D45" s="26">
        <f>D43/D40</f>
        <v>622.01072124756342</v>
      </c>
    </row>
    <row r="46" spans="1:6" ht="16" thickBot="1">
      <c r="B46" s="18" t="s">
        <v>29</v>
      </c>
      <c r="C46" s="30" t="s">
        <v>28</v>
      </c>
      <c r="D46" s="19">
        <f>D44/D45</f>
        <v>19.150084536880506</v>
      </c>
    </row>
    <row r="47" spans="1:6" ht="16" thickBot="1"/>
    <row r="48" spans="1:6">
      <c r="A48" s="48" t="s">
        <v>47</v>
      </c>
      <c r="B48" s="22" t="s">
        <v>35</v>
      </c>
      <c r="C48" s="7"/>
    </row>
    <row r="49" spans="2:3">
      <c r="B49" s="20" t="s">
        <v>30</v>
      </c>
      <c r="C49" s="21">
        <v>0.05</v>
      </c>
    </row>
    <row r="50" spans="2:3">
      <c r="B50" s="20" t="s">
        <v>31</v>
      </c>
      <c r="C50" s="21">
        <f>1-C49</f>
        <v>0.95</v>
      </c>
    </row>
    <row r="51" spans="2:3">
      <c r="B51" s="16" t="s">
        <v>32</v>
      </c>
      <c r="C51" s="47">
        <f>_xlfn.F.INV(C50,D38,D40)</f>
        <v>2.2984308130118718</v>
      </c>
    </row>
    <row r="52" spans="2:3" ht="16" thickBot="1">
      <c r="B52" s="18" t="s">
        <v>48</v>
      </c>
      <c r="C52" s="23" t="b">
        <f>IF(D46&gt;C51,TRUE,FALSE)</f>
        <v>1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52"/>
  <sheetViews>
    <sheetView zoomScale="118" zoomScaleNormal="138" workbookViewId="0">
      <selection activeCell="E3" sqref="E3:E22"/>
    </sheetView>
  </sheetViews>
  <sheetFormatPr baseColWidth="10" defaultColWidth="8.83203125" defaultRowHeight="15"/>
  <cols>
    <col min="1" max="1" width="11.83203125" bestFit="1" customWidth="1"/>
    <col min="2" max="2" width="22.33203125" bestFit="1" customWidth="1"/>
  </cols>
  <sheetData>
    <row r="1" spans="1:15" ht="16" thickBot="1"/>
    <row r="2" spans="1:15" ht="20">
      <c r="A2" s="48" t="s">
        <v>41</v>
      </c>
      <c r="B2" s="33" t="s">
        <v>6</v>
      </c>
      <c r="C2" s="6" t="s">
        <v>40</v>
      </c>
      <c r="D2" s="6" t="s">
        <v>78</v>
      </c>
      <c r="E2" s="7" t="s">
        <v>77</v>
      </c>
      <c r="F2" s="48" t="s">
        <v>42</v>
      </c>
      <c r="G2" s="33" t="s">
        <v>8</v>
      </c>
      <c r="H2" s="6" t="s">
        <v>40</v>
      </c>
      <c r="I2" s="6" t="s">
        <v>78</v>
      </c>
      <c r="J2" s="7" t="s">
        <v>77</v>
      </c>
    </row>
    <row r="3" spans="1:15">
      <c r="B3" s="34"/>
      <c r="C3" s="41">
        <v>4.5999999999999996</v>
      </c>
      <c r="D3" s="41">
        <v>7.6</v>
      </c>
      <c r="E3" s="42">
        <v>7</v>
      </c>
      <c r="G3" s="20"/>
      <c r="H3" s="45"/>
      <c r="I3" s="45"/>
      <c r="J3" s="45"/>
      <c r="L3" s="41"/>
      <c r="M3" s="41"/>
      <c r="N3" s="41"/>
      <c r="O3" s="41"/>
    </row>
    <row r="4" spans="1:15">
      <c r="B4" s="34"/>
      <c r="C4" s="41">
        <v>5.2</v>
      </c>
      <c r="D4" s="41">
        <v>9.5</v>
      </c>
      <c r="E4" s="42">
        <v>5.4</v>
      </c>
      <c r="G4" s="20"/>
      <c r="H4" s="45"/>
      <c r="I4" s="45"/>
      <c r="J4" s="45"/>
      <c r="L4" s="41"/>
      <c r="M4" s="41"/>
      <c r="N4" s="41"/>
      <c r="O4" s="41"/>
    </row>
    <row r="5" spans="1:15">
      <c r="B5" s="34"/>
      <c r="C5" s="41">
        <v>5</v>
      </c>
      <c r="D5" s="41">
        <v>7.7</v>
      </c>
      <c r="E5" s="42">
        <v>6</v>
      </c>
      <c r="G5" s="20"/>
      <c r="H5" s="45"/>
      <c r="I5" s="45"/>
      <c r="J5" s="45"/>
      <c r="L5" s="41"/>
      <c r="M5" s="41"/>
      <c r="N5" s="41"/>
      <c r="O5" s="41"/>
    </row>
    <row r="6" spans="1:15">
      <c r="B6" s="34"/>
      <c r="C6" s="41">
        <v>3.4</v>
      </c>
      <c r="D6" s="41">
        <v>7.2</v>
      </c>
      <c r="E6" s="42">
        <v>5</v>
      </c>
      <c r="G6" s="20"/>
      <c r="H6" s="45"/>
      <c r="I6" s="45"/>
      <c r="J6" s="45"/>
      <c r="L6" s="41"/>
      <c r="M6" s="41"/>
      <c r="N6" s="41"/>
      <c r="O6" s="41"/>
    </row>
    <row r="7" spans="1:15">
      <c r="B7" s="34"/>
      <c r="C7" s="41">
        <v>2.5</v>
      </c>
      <c r="D7" s="41">
        <v>2.2000000000000002</v>
      </c>
      <c r="E7" s="42">
        <v>6</v>
      </c>
      <c r="G7" s="20"/>
      <c r="H7" s="45"/>
      <c r="I7" s="45"/>
      <c r="J7" s="45"/>
      <c r="L7" s="41"/>
      <c r="M7" s="41"/>
      <c r="N7" s="41"/>
      <c r="O7" s="41"/>
    </row>
    <row r="8" spans="1:15">
      <c r="B8" s="34"/>
      <c r="C8" s="41">
        <v>2.5</v>
      </c>
      <c r="D8" s="41">
        <v>3.5</v>
      </c>
      <c r="E8" s="42">
        <v>4</v>
      </c>
      <c r="G8" s="20"/>
      <c r="H8" s="45"/>
      <c r="I8" s="45"/>
      <c r="J8" s="45"/>
      <c r="L8" s="41"/>
      <c r="M8" s="41"/>
      <c r="N8" s="41"/>
      <c r="O8" s="41"/>
    </row>
    <row r="9" spans="1:15">
      <c r="B9" s="34"/>
      <c r="C9" s="41">
        <v>4.7</v>
      </c>
      <c r="D9" s="41">
        <v>4.2</v>
      </c>
      <c r="E9" s="42">
        <v>4.7</v>
      </c>
      <c r="G9" s="20"/>
      <c r="H9" s="45"/>
      <c r="I9" s="45"/>
      <c r="J9" s="45"/>
      <c r="L9" s="41"/>
      <c r="M9" s="41"/>
      <c r="N9" s="41"/>
      <c r="O9" s="41"/>
    </row>
    <row r="10" spans="1:15">
      <c r="B10" s="34"/>
      <c r="C10" s="41">
        <v>6.4</v>
      </c>
      <c r="D10" s="41">
        <v>6.9</v>
      </c>
      <c r="E10" s="42">
        <v>2.5</v>
      </c>
      <c r="G10" s="20"/>
      <c r="H10" s="45"/>
      <c r="I10" s="45"/>
      <c r="J10" s="45"/>
      <c r="L10" s="41"/>
      <c r="M10" s="41"/>
      <c r="N10" s="41"/>
      <c r="O10" s="41"/>
    </row>
    <row r="11" spans="1:15">
      <c r="B11" s="34"/>
      <c r="C11" s="41">
        <v>4.5</v>
      </c>
      <c r="D11" s="41">
        <v>7.5</v>
      </c>
      <c r="E11" s="42">
        <v>7.2</v>
      </c>
      <c r="G11" s="20"/>
      <c r="H11" s="45"/>
      <c r="I11" s="45"/>
      <c r="J11" s="45"/>
      <c r="L11" s="41"/>
      <c r="M11" s="41"/>
      <c r="N11" s="41"/>
      <c r="O11" s="41"/>
    </row>
    <row r="12" spans="1:15">
      <c r="B12" s="34"/>
      <c r="C12" s="41">
        <v>5.2</v>
      </c>
      <c r="D12" s="41">
        <v>6.3</v>
      </c>
      <c r="E12" s="42">
        <v>5.3</v>
      </c>
      <c r="G12" s="20"/>
      <c r="H12" s="45"/>
      <c r="I12" s="45"/>
      <c r="J12" s="45"/>
      <c r="L12" s="41"/>
      <c r="M12" s="41"/>
      <c r="N12" s="41"/>
      <c r="O12" s="41"/>
    </row>
    <row r="13" spans="1:15">
      <c r="B13" s="34"/>
      <c r="C13" s="41">
        <v>4.5</v>
      </c>
      <c r="D13" s="41">
        <v>3.4</v>
      </c>
      <c r="E13" s="42">
        <v>5.3</v>
      </c>
      <c r="G13" s="20"/>
      <c r="H13" s="45"/>
      <c r="I13" s="45"/>
      <c r="J13" s="45"/>
      <c r="L13" s="41"/>
      <c r="M13" s="41"/>
      <c r="N13" s="41"/>
      <c r="O13" s="41"/>
    </row>
    <row r="14" spans="1:15">
      <c r="B14" s="34"/>
      <c r="C14" s="41">
        <v>2.9</v>
      </c>
      <c r="D14" s="41">
        <v>7.4</v>
      </c>
      <c r="E14" s="42">
        <v>5.2</v>
      </c>
      <c r="G14" s="20"/>
      <c r="H14" s="45"/>
      <c r="I14" s="45"/>
      <c r="J14" s="45"/>
      <c r="L14" s="41"/>
      <c r="M14" s="41"/>
      <c r="N14" s="41"/>
      <c r="O14" s="41"/>
    </row>
    <row r="15" spans="1:15">
      <c r="B15" s="34"/>
      <c r="C15" s="41">
        <v>5.7</v>
      </c>
      <c r="D15" s="41">
        <v>5.4</v>
      </c>
      <c r="E15" s="42">
        <v>2.2000000000000002</v>
      </c>
      <c r="G15" s="20"/>
      <c r="H15" s="45"/>
      <c r="I15" s="45"/>
      <c r="J15" s="45"/>
      <c r="L15" s="41"/>
      <c r="M15" s="41"/>
      <c r="N15" s="41"/>
      <c r="O15" s="41"/>
    </row>
    <row r="16" spans="1:15">
      <c r="B16" s="34"/>
      <c r="C16" s="41">
        <v>6.3</v>
      </c>
      <c r="D16" s="41">
        <v>5</v>
      </c>
      <c r="E16" s="42">
        <v>5.3</v>
      </c>
      <c r="G16" s="20"/>
      <c r="H16" s="45"/>
      <c r="I16" s="45"/>
      <c r="J16" s="45"/>
      <c r="L16" s="41"/>
      <c r="M16" s="41"/>
      <c r="N16" s="41"/>
      <c r="O16" s="41"/>
    </row>
    <row r="17" spans="1:15">
      <c r="B17" s="34"/>
      <c r="C17" s="41">
        <v>3.3</v>
      </c>
      <c r="D17" s="41">
        <v>5</v>
      </c>
      <c r="E17" s="42">
        <v>5.5</v>
      </c>
      <c r="G17" s="20"/>
      <c r="H17" s="45"/>
      <c r="I17" s="45"/>
      <c r="J17" s="45"/>
      <c r="L17" s="41"/>
      <c r="M17" s="41"/>
      <c r="N17" s="41"/>
      <c r="O17" s="41"/>
    </row>
    <row r="18" spans="1:15">
      <c r="B18" s="34"/>
      <c r="C18" s="41">
        <v>3.6</v>
      </c>
      <c r="D18" s="41">
        <v>5</v>
      </c>
      <c r="E18" s="42">
        <v>6.2</v>
      </c>
      <c r="G18" s="20"/>
      <c r="H18" s="45"/>
      <c r="I18" s="45"/>
      <c r="J18" s="45"/>
      <c r="L18" s="41"/>
      <c r="M18" s="41"/>
      <c r="N18" s="41"/>
      <c r="O18" s="41"/>
    </row>
    <row r="19" spans="1:15">
      <c r="B19" s="34"/>
      <c r="C19" s="41">
        <v>6.2</v>
      </c>
      <c r="D19" s="41">
        <v>4.5</v>
      </c>
      <c r="E19" s="42">
        <v>3.9</v>
      </c>
      <c r="G19" s="20"/>
      <c r="H19" s="45"/>
      <c r="I19" s="45"/>
      <c r="J19" s="45"/>
      <c r="L19" s="41"/>
      <c r="M19" s="41"/>
      <c r="N19" s="41"/>
      <c r="O19" s="41"/>
    </row>
    <row r="20" spans="1:15">
      <c r="B20" s="34"/>
      <c r="C20" s="41">
        <v>4.2</v>
      </c>
      <c r="D20" s="41">
        <v>5.2</v>
      </c>
      <c r="E20" s="42">
        <v>5</v>
      </c>
      <c r="G20" s="20"/>
      <c r="H20" s="45"/>
      <c r="I20" s="45"/>
      <c r="J20" s="45"/>
      <c r="L20" s="41"/>
      <c r="M20" s="41"/>
      <c r="N20" s="41"/>
      <c r="O20" s="41"/>
    </row>
    <row r="21" spans="1:15">
      <c r="B21" s="34"/>
      <c r="C21" s="41">
        <v>4.7</v>
      </c>
      <c r="D21" s="41">
        <v>3.7</v>
      </c>
      <c r="E21" s="42">
        <v>4.4000000000000004</v>
      </c>
      <c r="G21" s="20"/>
      <c r="H21" s="45"/>
      <c r="I21" s="45"/>
      <c r="J21" s="45"/>
      <c r="L21" s="41"/>
      <c r="M21" s="41"/>
      <c r="N21" s="41"/>
      <c r="O21" s="41"/>
    </row>
    <row r="22" spans="1:15" ht="16" thickBot="1">
      <c r="B22" s="36"/>
      <c r="C22" s="43">
        <v>4</v>
      </c>
      <c r="D22" s="43">
        <v>5.5</v>
      </c>
      <c r="E22" s="44">
        <v>3.9</v>
      </c>
      <c r="G22" s="39"/>
      <c r="H22" s="45"/>
      <c r="I22" s="45"/>
      <c r="J22" s="45"/>
      <c r="L22" s="41"/>
      <c r="M22" s="41"/>
      <c r="N22" s="41"/>
      <c r="O22" s="41"/>
    </row>
    <row r="23" spans="1:15" ht="16" thickBot="1">
      <c r="B23" s="3"/>
      <c r="C23" s="2"/>
      <c r="D23" s="2"/>
      <c r="E23" s="2"/>
      <c r="F23" s="2"/>
    </row>
    <row r="24" spans="1:15" ht="17">
      <c r="A24" s="48" t="s">
        <v>43</v>
      </c>
      <c r="B24" s="24" t="s">
        <v>36</v>
      </c>
      <c r="C24" s="6"/>
      <c r="D24" s="6"/>
      <c r="E24" s="7"/>
      <c r="F24" s="48" t="s">
        <v>44</v>
      </c>
      <c r="G24" s="24" t="s">
        <v>37</v>
      </c>
      <c r="H24" s="7"/>
      <c r="M24" s="41"/>
      <c r="N24" s="41"/>
      <c r="O24" s="41"/>
    </row>
    <row r="25" spans="1:15" ht="19" thickBot="1">
      <c r="B25" s="8" t="s">
        <v>9</v>
      </c>
      <c r="C25" s="49"/>
      <c r="D25" s="49"/>
      <c r="E25" s="50"/>
      <c r="G25" s="11" t="s">
        <v>17</v>
      </c>
      <c r="H25" s="51"/>
    </row>
    <row r="26" spans="1:15" ht="18">
      <c r="B26" s="9" t="s">
        <v>10</v>
      </c>
      <c r="C26" s="31"/>
      <c r="D26" s="31"/>
      <c r="E26" s="17"/>
    </row>
    <row r="27" spans="1:15" ht="17">
      <c r="B27" s="9" t="s">
        <v>11</v>
      </c>
      <c r="C27" s="31"/>
      <c r="D27" s="31"/>
      <c r="E27" s="17"/>
    </row>
    <row r="28" spans="1:15" ht="18">
      <c r="B28" s="10" t="s">
        <v>12</v>
      </c>
      <c r="C28" s="32"/>
      <c r="D28" s="32"/>
      <c r="E28" s="26"/>
    </row>
    <row r="29" spans="1:15" ht="19" thickBot="1">
      <c r="B29" s="11" t="s">
        <v>13</v>
      </c>
      <c r="C29" s="12"/>
      <c r="D29" s="13"/>
      <c r="E29" s="14"/>
    </row>
    <row r="30" spans="1:15" ht="16" thickBot="1">
      <c r="B30" s="5"/>
      <c r="C30" s="4"/>
    </row>
    <row r="31" spans="1:15" ht="17">
      <c r="A31" s="48" t="s">
        <v>45</v>
      </c>
      <c r="B31" s="24" t="s">
        <v>38</v>
      </c>
      <c r="C31" s="7"/>
      <c r="D31" s="48" t="s">
        <v>28</v>
      </c>
      <c r="E31" s="24" t="s">
        <v>34</v>
      </c>
      <c r="F31" s="7"/>
    </row>
    <row r="32" spans="1:15" ht="17">
      <c r="B32" s="9" t="s">
        <v>14</v>
      </c>
      <c r="C32" s="50"/>
      <c r="E32" s="16" t="s">
        <v>75</v>
      </c>
      <c r="F32" s="17"/>
    </row>
    <row r="33" spans="1:6" ht="18" thickBot="1">
      <c r="B33" s="9" t="s">
        <v>15</v>
      </c>
      <c r="C33" s="17"/>
      <c r="E33" s="18" t="s">
        <v>33</v>
      </c>
      <c r="F33" s="19"/>
    </row>
    <row r="34" spans="1:6" ht="18" thickBot="1">
      <c r="B34" s="11" t="s">
        <v>16</v>
      </c>
      <c r="C34" s="15"/>
    </row>
    <row r="36" spans="1:6" ht="16" thickBot="1">
      <c r="B36" s="4"/>
    </row>
    <row r="37" spans="1:6">
      <c r="A37" s="48" t="s">
        <v>46</v>
      </c>
      <c r="B37" s="24" t="s">
        <v>39</v>
      </c>
      <c r="C37" s="6"/>
      <c r="D37" s="7"/>
    </row>
    <row r="38" spans="1:6" ht="17">
      <c r="B38" s="27" t="s">
        <v>7</v>
      </c>
      <c r="C38" s="28" t="s">
        <v>19</v>
      </c>
      <c r="D38" s="17"/>
    </row>
    <row r="39" spans="1:6" ht="17">
      <c r="B39" s="20"/>
      <c r="C39" s="4" t="s">
        <v>20</v>
      </c>
      <c r="D39" s="17"/>
    </row>
    <row r="40" spans="1:6" ht="17">
      <c r="B40" s="29"/>
      <c r="C40" s="1" t="s">
        <v>21</v>
      </c>
      <c r="D40" s="26"/>
    </row>
    <row r="41" spans="1:6" ht="17">
      <c r="B41" s="27" t="s">
        <v>18</v>
      </c>
      <c r="C41" s="28" t="s">
        <v>22</v>
      </c>
      <c r="D41" s="25"/>
    </row>
    <row r="42" spans="1:6" ht="17">
      <c r="B42" s="20"/>
      <c r="C42" s="4" t="s">
        <v>23</v>
      </c>
      <c r="D42" s="46"/>
    </row>
    <row r="43" spans="1:6" ht="17">
      <c r="B43" s="29"/>
      <c r="C43" s="1" t="s">
        <v>24</v>
      </c>
      <c r="D43" s="52"/>
    </row>
    <row r="44" spans="1:6" ht="17">
      <c r="B44" s="27" t="s">
        <v>25</v>
      </c>
      <c r="C44" s="28" t="s">
        <v>26</v>
      </c>
      <c r="D44" s="25"/>
    </row>
    <row r="45" spans="1:6" ht="17">
      <c r="B45" s="29"/>
      <c r="C45" s="1" t="s">
        <v>27</v>
      </c>
      <c r="D45" s="26"/>
    </row>
    <row r="46" spans="1:6" ht="16" thickBot="1">
      <c r="B46" s="18" t="s">
        <v>29</v>
      </c>
      <c r="C46" s="30" t="s">
        <v>28</v>
      </c>
      <c r="D46" s="19"/>
    </row>
    <row r="47" spans="1:6" ht="16" thickBot="1"/>
    <row r="48" spans="1:6">
      <c r="A48" s="48" t="s">
        <v>47</v>
      </c>
      <c r="B48" s="22" t="s">
        <v>35</v>
      </c>
      <c r="C48" s="7"/>
    </row>
    <row r="49" spans="2:3">
      <c r="B49" s="20" t="s">
        <v>30</v>
      </c>
      <c r="C49" s="21">
        <v>0.05</v>
      </c>
    </row>
    <row r="50" spans="2:3">
      <c r="B50" s="20" t="s">
        <v>31</v>
      </c>
      <c r="C50" s="21">
        <f>1-C49</f>
        <v>0.95</v>
      </c>
    </row>
    <row r="51" spans="2:3">
      <c r="B51" s="16" t="s">
        <v>32</v>
      </c>
      <c r="C51" s="47"/>
    </row>
    <row r="52" spans="2:3" ht="16" thickBot="1">
      <c r="B52" s="18" t="s">
        <v>48</v>
      </c>
      <c r="C52" s="23" t="b">
        <f>IF(D46&gt;C51,TRUE,FALSE)</f>
        <v>0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48"/>
  <sheetViews>
    <sheetView workbookViewId="0">
      <selection activeCell="J25" sqref="J25"/>
    </sheetView>
  </sheetViews>
  <sheetFormatPr baseColWidth="10" defaultColWidth="8.83203125" defaultRowHeight="15"/>
  <cols>
    <col min="3" max="3" width="12" bestFit="1" customWidth="1"/>
    <col min="6" max="6" width="9.1640625" customWidth="1"/>
    <col min="7" max="7" width="15.83203125" customWidth="1"/>
    <col min="8" max="10" width="9.1640625" customWidth="1"/>
    <col min="12" max="12" width="15" bestFit="1" customWidth="1"/>
  </cols>
  <sheetData>
    <row r="1" spans="1:14" ht="16" thickBot="1"/>
    <row r="2" spans="1:14" ht="20">
      <c r="A2" s="48" t="s">
        <v>41</v>
      </c>
      <c r="B2" s="33" t="s">
        <v>6</v>
      </c>
      <c r="C2" s="6" t="s">
        <v>51</v>
      </c>
      <c r="D2" s="6" t="s">
        <v>52</v>
      </c>
      <c r="E2" s="7" t="s">
        <v>53</v>
      </c>
      <c r="F2" s="48" t="s">
        <v>42</v>
      </c>
      <c r="G2" s="33" t="s">
        <v>8</v>
      </c>
      <c r="H2" s="6" t="s">
        <v>51</v>
      </c>
      <c r="I2" s="6" t="s">
        <v>52</v>
      </c>
      <c r="J2" s="7" t="s">
        <v>53</v>
      </c>
      <c r="K2" s="48" t="s">
        <v>43</v>
      </c>
      <c r="L2" s="24" t="s">
        <v>56</v>
      </c>
      <c r="M2" s="58" t="s">
        <v>55</v>
      </c>
      <c r="N2" s="59" t="s">
        <v>54</v>
      </c>
    </row>
    <row r="3" spans="1:14">
      <c r="B3" s="34"/>
      <c r="C3" s="53">
        <v>9</v>
      </c>
      <c r="D3" s="53">
        <v>14</v>
      </c>
      <c r="E3" s="54">
        <v>11</v>
      </c>
      <c r="G3" s="20"/>
      <c r="H3" s="31">
        <f>POWER(C3,2)</f>
        <v>81</v>
      </c>
      <c r="I3" s="31">
        <f>POWER(D3,2)</f>
        <v>196</v>
      </c>
      <c r="J3" s="17">
        <f>POWER(E3,2)</f>
        <v>121</v>
      </c>
      <c r="L3" s="20"/>
      <c r="M3" s="31">
        <f t="shared" ref="M3:M17" si="0">AVERAGE(C3:E3)</f>
        <v>11.333333333333334</v>
      </c>
      <c r="N3" s="17">
        <f>POWER(M3,2)</f>
        <v>128.44444444444446</v>
      </c>
    </row>
    <row r="4" spans="1:14">
      <c r="B4" s="34"/>
      <c r="C4" s="53">
        <v>13</v>
      </c>
      <c r="D4" s="53">
        <v>17</v>
      </c>
      <c r="E4" s="54">
        <v>15</v>
      </c>
      <c r="G4" s="20"/>
      <c r="H4" s="31">
        <f t="shared" ref="H4:H17" si="1">POWER(C4,2)</f>
        <v>169</v>
      </c>
      <c r="I4" s="31">
        <f t="shared" ref="I4:I17" si="2">POWER(D4,2)</f>
        <v>289</v>
      </c>
      <c r="J4" s="17">
        <f t="shared" ref="J4:J17" si="3">POWER(E4,2)</f>
        <v>225</v>
      </c>
      <c r="L4" s="20"/>
      <c r="M4" s="31">
        <f t="shared" si="0"/>
        <v>15</v>
      </c>
      <c r="N4" s="17">
        <f t="shared" ref="N4:N17" si="4">POWER(M4,2)</f>
        <v>225</v>
      </c>
    </row>
    <row r="5" spans="1:14">
      <c r="B5" s="34"/>
      <c r="C5" s="53">
        <v>13</v>
      </c>
      <c r="D5" s="53">
        <v>16</v>
      </c>
      <c r="E5" s="54">
        <v>14</v>
      </c>
      <c r="G5" s="20"/>
      <c r="H5" s="31">
        <f t="shared" si="1"/>
        <v>169</v>
      </c>
      <c r="I5" s="31">
        <f t="shared" si="2"/>
        <v>256</v>
      </c>
      <c r="J5" s="17">
        <f t="shared" si="3"/>
        <v>196</v>
      </c>
      <c r="L5" s="20"/>
      <c r="M5" s="31">
        <f t="shared" si="0"/>
        <v>14.333333333333334</v>
      </c>
      <c r="N5" s="17">
        <f t="shared" si="4"/>
        <v>205.44444444444446</v>
      </c>
    </row>
    <row r="6" spans="1:14">
      <c r="B6" s="34"/>
      <c r="C6" s="53">
        <v>9</v>
      </c>
      <c r="D6" s="53">
        <v>14</v>
      </c>
      <c r="E6" s="54">
        <v>12</v>
      </c>
      <c r="G6" s="20"/>
      <c r="H6" s="31">
        <f t="shared" si="1"/>
        <v>81</v>
      </c>
      <c r="I6" s="31">
        <f t="shared" si="2"/>
        <v>196</v>
      </c>
      <c r="J6" s="17">
        <f t="shared" si="3"/>
        <v>144</v>
      </c>
      <c r="L6" s="20"/>
      <c r="M6" s="31">
        <f t="shared" si="0"/>
        <v>11.666666666666666</v>
      </c>
      <c r="N6" s="17">
        <f t="shared" si="4"/>
        <v>136.11111111111109</v>
      </c>
    </row>
    <row r="7" spans="1:14">
      <c r="B7" s="34"/>
      <c r="C7" s="53">
        <v>7</v>
      </c>
      <c r="D7" s="53">
        <v>12</v>
      </c>
      <c r="E7" s="54">
        <v>10</v>
      </c>
      <c r="G7" s="20"/>
      <c r="H7" s="31">
        <f t="shared" si="1"/>
        <v>49</v>
      </c>
      <c r="I7" s="31">
        <f t="shared" si="2"/>
        <v>144</v>
      </c>
      <c r="J7" s="17">
        <f t="shared" si="3"/>
        <v>100</v>
      </c>
      <c r="L7" s="20"/>
      <c r="M7" s="31">
        <f t="shared" si="0"/>
        <v>9.6666666666666661</v>
      </c>
      <c r="N7" s="17">
        <f t="shared" si="4"/>
        <v>93.444444444444429</v>
      </c>
    </row>
    <row r="8" spans="1:14">
      <c r="B8" s="34"/>
      <c r="C8" s="53">
        <v>16</v>
      </c>
      <c r="D8" s="53">
        <v>20</v>
      </c>
      <c r="E8" s="54">
        <v>19</v>
      </c>
      <c r="G8" s="20"/>
      <c r="H8" s="31">
        <f t="shared" si="1"/>
        <v>256</v>
      </c>
      <c r="I8" s="31">
        <f t="shared" si="2"/>
        <v>400</v>
      </c>
      <c r="J8" s="17">
        <f t="shared" si="3"/>
        <v>361</v>
      </c>
      <c r="L8" s="20"/>
      <c r="M8" s="31">
        <f t="shared" si="0"/>
        <v>18.333333333333332</v>
      </c>
      <c r="N8" s="17">
        <f t="shared" si="4"/>
        <v>336.11111111111109</v>
      </c>
    </row>
    <row r="9" spans="1:14">
      <c r="B9" s="34"/>
      <c r="C9" s="53">
        <v>15</v>
      </c>
      <c r="D9" s="53">
        <v>22</v>
      </c>
      <c r="E9" s="54">
        <v>19</v>
      </c>
      <c r="G9" s="20"/>
      <c r="H9" s="31">
        <f t="shared" si="1"/>
        <v>225</v>
      </c>
      <c r="I9" s="31">
        <f t="shared" si="2"/>
        <v>484</v>
      </c>
      <c r="J9" s="17">
        <f t="shared" si="3"/>
        <v>361</v>
      </c>
      <c r="L9" s="20"/>
      <c r="M9" s="31">
        <f t="shared" si="0"/>
        <v>18.666666666666668</v>
      </c>
      <c r="N9" s="17">
        <f t="shared" si="4"/>
        <v>348.44444444444451</v>
      </c>
    </row>
    <row r="10" spans="1:14">
      <c r="B10" s="34"/>
      <c r="C10" s="53">
        <v>13</v>
      </c>
      <c r="D10" s="53">
        <v>17</v>
      </c>
      <c r="E10" s="54">
        <v>15</v>
      </c>
      <c r="G10" s="20"/>
      <c r="H10" s="31">
        <f t="shared" si="1"/>
        <v>169</v>
      </c>
      <c r="I10" s="31">
        <f t="shared" si="2"/>
        <v>289</v>
      </c>
      <c r="J10" s="17">
        <f t="shared" si="3"/>
        <v>225</v>
      </c>
      <c r="L10" s="20"/>
      <c r="M10" s="31">
        <f t="shared" si="0"/>
        <v>15</v>
      </c>
      <c r="N10" s="17">
        <f t="shared" si="4"/>
        <v>225</v>
      </c>
    </row>
    <row r="11" spans="1:14">
      <c r="B11" s="34"/>
      <c r="C11" s="53">
        <v>10</v>
      </c>
      <c r="D11" s="53">
        <v>15</v>
      </c>
      <c r="E11" s="54">
        <v>12</v>
      </c>
      <c r="G11" s="20"/>
      <c r="H11" s="31">
        <f t="shared" si="1"/>
        <v>100</v>
      </c>
      <c r="I11" s="31">
        <f t="shared" si="2"/>
        <v>225</v>
      </c>
      <c r="J11" s="17">
        <f t="shared" si="3"/>
        <v>144</v>
      </c>
      <c r="L11" s="20"/>
      <c r="M11" s="31">
        <f t="shared" si="0"/>
        <v>12.333333333333334</v>
      </c>
      <c r="N11" s="17">
        <f t="shared" si="4"/>
        <v>152.11111111111111</v>
      </c>
    </row>
    <row r="12" spans="1:14">
      <c r="B12" s="34"/>
      <c r="C12" s="53">
        <v>8</v>
      </c>
      <c r="D12" s="53">
        <v>12</v>
      </c>
      <c r="E12" s="54">
        <v>10</v>
      </c>
      <c r="G12" s="20"/>
      <c r="H12" s="31">
        <f t="shared" si="1"/>
        <v>64</v>
      </c>
      <c r="I12" s="31">
        <f t="shared" si="2"/>
        <v>144</v>
      </c>
      <c r="J12" s="17">
        <f t="shared" si="3"/>
        <v>100</v>
      </c>
      <c r="L12" s="20"/>
      <c r="M12" s="31">
        <f t="shared" si="0"/>
        <v>10</v>
      </c>
      <c r="N12" s="17">
        <f t="shared" si="4"/>
        <v>100</v>
      </c>
    </row>
    <row r="13" spans="1:14">
      <c r="B13" s="34"/>
      <c r="C13" s="53">
        <v>6</v>
      </c>
      <c r="D13" s="53">
        <v>10</v>
      </c>
      <c r="E13" s="54">
        <v>8</v>
      </c>
      <c r="G13" s="20"/>
      <c r="H13" s="31">
        <f t="shared" si="1"/>
        <v>36</v>
      </c>
      <c r="I13" s="31">
        <f t="shared" si="2"/>
        <v>100</v>
      </c>
      <c r="J13" s="17">
        <f t="shared" si="3"/>
        <v>64</v>
      </c>
      <c r="L13" s="20"/>
      <c r="M13" s="31">
        <f t="shared" si="0"/>
        <v>8</v>
      </c>
      <c r="N13" s="17">
        <f t="shared" si="4"/>
        <v>64</v>
      </c>
    </row>
    <row r="14" spans="1:14">
      <c r="B14" s="34"/>
      <c r="C14" s="53">
        <v>10</v>
      </c>
      <c r="D14" s="53">
        <v>16</v>
      </c>
      <c r="E14" s="54">
        <v>12</v>
      </c>
      <c r="G14" s="20"/>
      <c r="H14" s="31">
        <f t="shared" si="1"/>
        <v>100</v>
      </c>
      <c r="I14" s="31">
        <f t="shared" si="2"/>
        <v>256</v>
      </c>
      <c r="J14" s="17">
        <f t="shared" si="3"/>
        <v>144</v>
      </c>
      <c r="L14" s="20"/>
      <c r="M14" s="31">
        <f t="shared" si="0"/>
        <v>12.666666666666666</v>
      </c>
      <c r="N14" s="17">
        <f t="shared" si="4"/>
        <v>160.44444444444443</v>
      </c>
    </row>
    <row r="15" spans="1:14">
      <c r="B15" s="34"/>
      <c r="C15" s="53">
        <v>13</v>
      </c>
      <c r="D15" s="53">
        <v>20</v>
      </c>
      <c r="E15" s="54">
        <v>15</v>
      </c>
      <c r="G15" s="20"/>
      <c r="H15" s="31">
        <f t="shared" si="1"/>
        <v>169</v>
      </c>
      <c r="I15" s="31">
        <f t="shared" si="2"/>
        <v>400</v>
      </c>
      <c r="J15" s="17">
        <f t="shared" si="3"/>
        <v>225</v>
      </c>
      <c r="L15" s="20"/>
      <c r="M15" s="31">
        <f t="shared" si="0"/>
        <v>16</v>
      </c>
      <c r="N15" s="17">
        <f t="shared" si="4"/>
        <v>256</v>
      </c>
    </row>
    <row r="16" spans="1:14">
      <c r="B16" s="20"/>
      <c r="C16" s="53">
        <v>8</v>
      </c>
      <c r="D16" s="53">
        <v>14</v>
      </c>
      <c r="E16" s="54">
        <v>9</v>
      </c>
      <c r="G16" s="20"/>
      <c r="H16" s="31">
        <f t="shared" si="1"/>
        <v>64</v>
      </c>
      <c r="I16" s="31">
        <f t="shared" si="2"/>
        <v>196</v>
      </c>
      <c r="J16" s="17">
        <f t="shared" si="3"/>
        <v>81</v>
      </c>
      <c r="L16" s="20"/>
      <c r="M16" s="31">
        <f t="shared" si="0"/>
        <v>10.333333333333334</v>
      </c>
      <c r="N16" s="17">
        <f t="shared" si="4"/>
        <v>106.77777777777779</v>
      </c>
    </row>
    <row r="17" spans="1:14" ht="16" thickBot="1">
      <c r="B17" s="39"/>
      <c r="C17" s="55">
        <v>13</v>
      </c>
      <c r="D17" s="55">
        <v>19</v>
      </c>
      <c r="E17" s="56">
        <v>15</v>
      </c>
      <c r="G17" s="39"/>
      <c r="H17" s="40">
        <f t="shared" si="1"/>
        <v>169</v>
      </c>
      <c r="I17" s="40">
        <f t="shared" si="2"/>
        <v>361</v>
      </c>
      <c r="J17" s="19">
        <f t="shared" si="3"/>
        <v>225</v>
      </c>
      <c r="L17" s="20"/>
      <c r="M17" s="31">
        <f t="shared" si="0"/>
        <v>15.666666666666666</v>
      </c>
      <c r="N17" s="17">
        <f t="shared" si="4"/>
        <v>245.44444444444443</v>
      </c>
    </row>
    <row r="18" spans="1:14" ht="19" thickBot="1">
      <c r="L18" s="8" t="s">
        <v>57</v>
      </c>
      <c r="M18" s="60"/>
      <c r="N18" s="25">
        <f>SUM(N3:N17)</f>
        <v>2782.7777777777778</v>
      </c>
    </row>
    <row r="19" spans="1:14" ht="17">
      <c r="A19" s="48" t="s">
        <v>44</v>
      </c>
      <c r="B19" s="24" t="s">
        <v>60</v>
      </c>
      <c r="C19" s="6"/>
      <c r="D19" s="6"/>
      <c r="E19" s="7"/>
      <c r="F19" s="48" t="s">
        <v>45</v>
      </c>
      <c r="G19" s="24" t="s">
        <v>37</v>
      </c>
      <c r="H19" s="7"/>
      <c r="L19" s="9" t="s">
        <v>58</v>
      </c>
      <c r="N19" s="17">
        <f>COUNT(C3:E3)</f>
        <v>3</v>
      </c>
    </row>
    <row r="20" spans="1:14" ht="19" thickBot="1">
      <c r="B20" s="8" t="s">
        <v>61</v>
      </c>
      <c r="C20" s="31">
        <f>AVERAGE(C3:C17)</f>
        <v>10.866666666666667</v>
      </c>
      <c r="D20" s="31">
        <f>AVERAGE(D3:D17)</f>
        <v>15.866666666666667</v>
      </c>
      <c r="E20" s="17">
        <f>AVERAGE(E3:E17)</f>
        <v>13.066666666666666</v>
      </c>
      <c r="G20" s="11" t="s">
        <v>17</v>
      </c>
      <c r="H20" s="15">
        <f>SUM(H3:J17)</f>
        <v>8553</v>
      </c>
      <c r="L20" s="11" t="s">
        <v>59</v>
      </c>
      <c r="M20" s="13"/>
      <c r="N20" s="19">
        <f>N19*N18</f>
        <v>8348.3333333333339</v>
      </c>
    </row>
    <row r="21" spans="1:14" ht="18">
      <c r="B21" s="9" t="s">
        <v>62</v>
      </c>
      <c r="C21" s="31">
        <f>POWER(C20,2)</f>
        <v>118.08444444444446</v>
      </c>
      <c r="D21" s="31">
        <f>POWER(D20,2)</f>
        <v>251.75111111111113</v>
      </c>
      <c r="E21" s="17">
        <f>POWER(E20,2)</f>
        <v>170.73777777777778</v>
      </c>
    </row>
    <row r="22" spans="1:14" ht="18">
      <c r="B22" s="8" t="s">
        <v>63</v>
      </c>
      <c r="C22" s="60"/>
      <c r="D22" s="60"/>
      <c r="E22" s="25">
        <f>SUM(C21:E21)</f>
        <v>540.57333333333338</v>
      </c>
    </row>
    <row r="23" spans="1:14" ht="17">
      <c r="B23" s="9" t="s">
        <v>64</v>
      </c>
      <c r="E23" s="17">
        <f>COUNT(E3:E17)</f>
        <v>15</v>
      </c>
    </row>
    <row r="24" spans="1:14" ht="19" thickBot="1">
      <c r="B24" s="11" t="s">
        <v>65</v>
      </c>
      <c r="C24" s="13"/>
      <c r="D24" s="13"/>
      <c r="E24" s="19">
        <f>E23*E22</f>
        <v>8108.6</v>
      </c>
    </row>
    <row r="25" spans="1:14" ht="16" thickBot="1"/>
    <row r="26" spans="1:14">
      <c r="A26" s="48" t="s">
        <v>28</v>
      </c>
      <c r="B26" s="24" t="s">
        <v>66</v>
      </c>
      <c r="C26" s="7"/>
      <c r="F26" s="48" t="s">
        <v>46</v>
      </c>
      <c r="G26" s="24" t="s">
        <v>34</v>
      </c>
      <c r="H26" s="7"/>
    </row>
    <row r="27" spans="1:14" ht="17">
      <c r="B27" s="9" t="s">
        <v>14</v>
      </c>
      <c r="C27" s="17">
        <f>SUM(C3:E17)</f>
        <v>597</v>
      </c>
      <c r="G27" s="16" t="s">
        <v>69</v>
      </c>
      <c r="H27" s="17">
        <f>COUNT(C3:E3)</f>
        <v>3</v>
      </c>
    </row>
    <row r="28" spans="1:14" ht="18">
      <c r="B28" s="9" t="s">
        <v>15</v>
      </c>
      <c r="C28" s="17">
        <f>POWER(C27,2)</f>
        <v>356409</v>
      </c>
      <c r="G28" s="16" t="s">
        <v>70</v>
      </c>
      <c r="H28" s="17">
        <f>COUNT(C3:C17)</f>
        <v>15</v>
      </c>
    </row>
    <row r="29" spans="1:14" ht="18" thickBot="1">
      <c r="B29" s="11" t="s">
        <v>16</v>
      </c>
      <c r="C29" s="15">
        <f>C28/COUNT(C3:E17)</f>
        <v>7920.2</v>
      </c>
      <c r="G29" s="18" t="s">
        <v>71</v>
      </c>
      <c r="H29" s="19">
        <f>COUNT(C3:E17)</f>
        <v>45</v>
      </c>
    </row>
    <row r="30" spans="1:14" ht="16" thickBot="1"/>
    <row r="31" spans="1:14">
      <c r="A31" s="48" t="s">
        <v>47</v>
      </c>
      <c r="B31" s="24" t="s">
        <v>39</v>
      </c>
      <c r="C31" s="61"/>
      <c r="D31" s="7"/>
    </row>
    <row r="32" spans="1:14" ht="17">
      <c r="B32" s="27" t="s">
        <v>7</v>
      </c>
      <c r="C32" s="28" t="s">
        <v>67</v>
      </c>
      <c r="D32" s="25">
        <f>H27-1</f>
        <v>2</v>
      </c>
    </row>
    <row r="33" spans="1:4" ht="17">
      <c r="B33" s="16"/>
      <c r="C33" s="4" t="s">
        <v>68</v>
      </c>
      <c r="D33" s="17">
        <f>H28-1</f>
        <v>14</v>
      </c>
    </row>
    <row r="34" spans="1:4" ht="17">
      <c r="B34" s="20"/>
      <c r="C34" s="4" t="s">
        <v>20</v>
      </c>
      <c r="D34" s="17">
        <f>H29-1</f>
        <v>44</v>
      </c>
    </row>
    <row r="35" spans="1:4" ht="17">
      <c r="B35" s="29"/>
      <c r="C35" s="4" t="s">
        <v>21</v>
      </c>
      <c r="D35" s="26">
        <f>D34-D33-D32</f>
        <v>28</v>
      </c>
    </row>
    <row r="36" spans="1:4" ht="17">
      <c r="B36" s="27" t="s">
        <v>18</v>
      </c>
      <c r="C36" s="28" t="s">
        <v>72</v>
      </c>
      <c r="D36" s="25">
        <f>E24-C29</f>
        <v>188.40000000000055</v>
      </c>
    </row>
    <row r="37" spans="1:4" ht="17">
      <c r="B37" s="16"/>
      <c r="C37" s="4" t="s">
        <v>73</v>
      </c>
      <c r="D37" s="17">
        <f>N20-C29</f>
        <v>428.13333333333412</v>
      </c>
    </row>
    <row r="38" spans="1:4" ht="17">
      <c r="B38" s="20"/>
      <c r="C38" s="4" t="s">
        <v>23</v>
      </c>
      <c r="D38" s="17">
        <f>H20-C29</f>
        <v>632.80000000000018</v>
      </c>
    </row>
    <row r="39" spans="1:4" ht="17">
      <c r="B39" s="29"/>
      <c r="C39" s="1" t="s">
        <v>24</v>
      </c>
      <c r="D39" s="26">
        <f>D38-D37-D36</f>
        <v>16.266666666665515</v>
      </c>
    </row>
    <row r="40" spans="1:4" ht="17">
      <c r="B40" s="27" t="s">
        <v>25</v>
      </c>
      <c r="C40" s="28" t="s">
        <v>74</v>
      </c>
      <c r="D40" s="25">
        <f>D36/D32</f>
        <v>94.200000000000273</v>
      </c>
    </row>
    <row r="41" spans="1:4" ht="17">
      <c r="B41" s="29"/>
      <c r="C41" s="1" t="s">
        <v>27</v>
      </c>
      <c r="D41" s="26">
        <f>D39/D35</f>
        <v>0.58095238095233981</v>
      </c>
    </row>
    <row r="42" spans="1:4" ht="16" thickBot="1">
      <c r="B42" s="18" t="s">
        <v>29</v>
      </c>
      <c r="C42" s="30" t="s">
        <v>28</v>
      </c>
      <c r="D42" s="19">
        <f>D40/D41</f>
        <v>162.14754098361851</v>
      </c>
    </row>
    <row r="43" spans="1:4" ht="16" thickBot="1"/>
    <row r="44" spans="1:4">
      <c r="A44" s="48" t="s">
        <v>76</v>
      </c>
      <c r="B44" s="22" t="s">
        <v>35</v>
      </c>
      <c r="C44" s="7"/>
    </row>
    <row r="45" spans="1:4">
      <c r="B45" s="20" t="s">
        <v>30</v>
      </c>
      <c r="C45" s="21">
        <v>0.05</v>
      </c>
    </row>
    <row r="46" spans="1:4">
      <c r="B46" s="20" t="s">
        <v>31</v>
      </c>
      <c r="C46" s="21">
        <f>1-C45</f>
        <v>0.95</v>
      </c>
    </row>
    <row r="47" spans="1:4">
      <c r="B47" s="16" t="s">
        <v>32</v>
      </c>
      <c r="C47" s="47">
        <f>_xlfn.F.INV(C46,D32,D35)</f>
        <v>3.3403855582377564</v>
      </c>
    </row>
    <row r="48" spans="1:4" ht="16" thickBot="1">
      <c r="B48" s="18" t="s">
        <v>48</v>
      </c>
      <c r="C48" s="23" t="b">
        <f>IF(D42&gt;C47,TRUE,FALSE)</f>
        <v>1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51"/>
  <sheetViews>
    <sheetView tabSelected="1" workbookViewId="0">
      <selection activeCell="G23" sqref="G23"/>
    </sheetView>
  </sheetViews>
  <sheetFormatPr baseColWidth="10" defaultColWidth="8.83203125" defaultRowHeight="15"/>
  <cols>
    <col min="3" max="3" width="12" bestFit="1" customWidth="1"/>
    <col min="8" max="8" width="16.1640625" bestFit="1" customWidth="1"/>
    <col min="14" max="14" width="14" bestFit="1" customWidth="1"/>
  </cols>
  <sheetData>
    <row r="1" spans="1:16" ht="16" thickBot="1"/>
    <row r="2" spans="1:16" ht="20">
      <c r="A2" s="48" t="s">
        <v>41</v>
      </c>
      <c r="B2" s="33" t="s">
        <v>6</v>
      </c>
      <c r="C2" s="6" t="s">
        <v>79</v>
      </c>
      <c r="D2" s="6" t="s">
        <v>80</v>
      </c>
      <c r="E2" s="6" t="s">
        <v>81</v>
      </c>
      <c r="F2" s="7" t="s">
        <v>82</v>
      </c>
      <c r="G2" s="48" t="s">
        <v>42</v>
      </c>
      <c r="H2" s="33" t="s">
        <v>8</v>
      </c>
      <c r="I2" s="6" t="s">
        <v>83</v>
      </c>
      <c r="J2" s="6" t="s">
        <v>80</v>
      </c>
      <c r="K2" s="6" t="s">
        <v>81</v>
      </c>
      <c r="L2" s="7" t="s">
        <v>82</v>
      </c>
      <c r="M2" s="48" t="s">
        <v>43</v>
      </c>
      <c r="N2" s="24" t="s">
        <v>56</v>
      </c>
      <c r="O2" s="58" t="s">
        <v>55</v>
      </c>
      <c r="P2" s="59" t="s">
        <v>54</v>
      </c>
    </row>
    <row r="3" spans="1:16">
      <c r="B3" s="34"/>
      <c r="C3" s="41">
        <v>47.4</v>
      </c>
      <c r="D3" s="41">
        <v>46.1</v>
      </c>
      <c r="E3" s="41">
        <v>44</v>
      </c>
      <c r="F3" s="42">
        <v>38</v>
      </c>
      <c r="H3" s="20"/>
      <c r="I3" s="31"/>
      <c r="J3" s="31"/>
      <c r="K3" s="31"/>
      <c r="L3" s="17"/>
      <c r="N3" s="20"/>
      <c r="O3" s="31"/>
      <c r="P3" s="17"/>
    </row>
    <row r="4" spans="1:16">
      <c r="B4" s="34"/>
      <c r="C4" s="41">
        <v>34.799999999999997</v>
      </c>
      <c r="D4" s="41">
        <v>48.9</v>
      </c>
      <c r="E4" s="41">
        <v>46.3</v>
      </c>
      <c r="F4" s="42">
        <v>33</v>
      </c>
      <c r="H4" s="20"/>
      <c r="I4" s="31"/>
      <c r="J4" s="31"/>
      <c r="K4" s="31"/>
      <c r="L4" s="17"/>
      <c r="N4" s="20"/>
      <c r="O4" s="31"/>
      <c r="P4" s="17"/>
    </row>
    <row r="5" spans="1:16">
      <c r="B5" s="34"/>
      <c r="C5" s="41">
        <v>39</v>
      </c>
      <c r="D5" s="41">
        <v>32.200000000000003</v>
      </c>
      <c r="E5" s="41">
        <v>32.9</v>
      </c>
      <c r="F5" s="42">
        <v>9.1999999999999993</v>
      </c>
      <c r="H5" s="20"/>
      <c r="I5" s="31"/>
      <c r="J5" s="31"/>
      <c r="K5" s="31"/>
      <c r="L5" s="17"/>
      <c r="N5" s="20"/>
      <c r="O5" s="31"/>
      <c r="P5" s="17"/>
    </row>
    <row r="6" spans="1:16">
      <c r="B6" s="34"/>
      <c r="C6" s="41">
        <v>35.6</v>
      </c>
      <c r="D6" s="41">
        <v>42.7</v>
      </c>
      <c r="E6" s="41">
        <v>36</v>
      </c>
      <c r="F6" s="42">
        <v>49.5</v>
      </c>
      <c r="H6" s="20"/>
      <c r="I6" s="31"/>
      <c r="J6" s="31"/>
      <c r="K6" s="31"/>
      <c r="L6" s="17"/>
      <c r="N6" s="20"/>
      <c r="O6" s="31"/>
      <c r="P6" s="17"/>
    </row>
    <row r="7" spans="1:16">
      <c r="B7" s="34"/>
      <c r="C7" s="41">
        <v>36.299999999999997</v>
      </c>
      <c r="D7" s="41">
        <v>42.7</v>
      </c>
      <c r="E7" s="41">
        <v>43.4</v>
      </c>
      <c r="F7" s="42">
        <v>21.3</v>
      </c>
      <c r="H7" s="20"/>
      <c r="I7" s="31"/>
      <c r="J7" s="31"/>
      <c r="K7" s="31"/>
      <c r="L7" s="17"/>
      <c r="N7" s="20"/>
      <c r="O7" s="31"/>
      <c r="P7" s="17"/>
    </row>
    <row r="8" spans="1:16">
      <c r="B8" s="34"/>
      <c r="C8" s="41">
        <v>39.6</v>
      </c>
      <c r="D8" s="41">
        <v>54.5</v>
      </c>
      <c r="E8" s="41">
        <v>54.9</v>
      </c>
      <c r="F8" s="42">
        <v>52.4</v>
      </c>
      <c r="H8" s="20"/>
      <c r="I8" s="31"/>
      <c r="J8" s="31"/>
      <c r="K8" s="31"/>
      <c r="L8" s="17"/>
      <c r="N8" s="20"/>
      <c r="O8" s="31"/>
      <c r="P8" s="17"/>
    </row>
    <row r="9" spans="1:16">
      <c r="B9" s="34"/>
      <c r="C9" s="41">
        <v>30.1</v>
      </c>
      <c r="D9" s="41">
        <v>18.8</v>
      </c>
      <c r="E9" s="41">
        <v>25.9</v>
      </c>
      <c r="F9" s="42">
        <v>28.4</v>
      </c>
      <c r="H9" s="20"/>
      <c r="I9" s="31"/>
      <c r="J9" s="31"/>
      <c r="K9" s="31"/>
      <c r="L9" s="17"/>
      <c r="N9" s="20"/>
      <c r="O9" s="31"/>
      <c r="P9" s="17"/>
    </row>
    <row r="10" spans="1:16">
      <c r="B10" s="34"/>
      <c r="C10" s="41">
        <v>39.9</v>
      </c>
      <c r="D10" s="41">
        <v>44.4</v>
      </c>
      <c r="E10" s="41">
        <v>42.6</v>
      </c>
      <c r="F10" s="42">
        <v>31.6</v>
      </c>
      <c r="H10" s="20"/>
      <c r="I10" s="31"/>
      <c r="J10" s="31"/>
      <c r="K10" s="31"/>
      <c r="L10" s="17"/>
      <c r="N10" s="20"/>
      <c r="O10" s="31"/>
      <c r="P10" s="17"/>
    </row>
    <row r="11" spans="1:16">
      <c r="B11" s="34"/>
      <c r="C11" s="41">
        <v>36.700000000000003</v>
      </c>
      <c r="D11" s="41">
        <v>62.7</v>
      </c>
      <c r="E11" s="41">
        <v>35.1</v>
      </c>
      <c r="F11" s="42">
        <v>28.8</v>
      </c>
      <c r="H11" s="20"/>
      <c r="I11" s="31"/>
      <c r="J11" s="31"/>
      <c r="K11" s="31"/>
      <c r="L11" s="17"/>
      <c r="N11" s="20"/>
      <c r="O11" s="31"/>
      <c r="P11" s="17"/>
    </row>
    <row r="12" spans="1:16">
      <c r="B12" s="34"/>
      <c r="C12" s="41">
        <v>50.9</v>
      </c>
      <c r="D12" s="41">
        <v>34.200000000000003</v>
      </c>
      <c r="E12" s="41">
        <v>45.2</v>
      </c>
      <c r="F12" s="42">
        <v>38.1</v>
      </c>
      <c r="H12" s="20"/>
      <c r="I12" s="31"/>
      <c r="J12" s="31"/>
      <c r="K12" s="31"/>
      <c r="L12" s="17"/>
      <c r="N12" s="20"/>
      <c r="O12" s="31"/>
      <c r="P12" s="17"/>
    </row>
    <row r="13" spans="1:16">
      <c r="B13" s="34"/>
      <c r="C13" s="41">
        <v>51</v>
      </c>
      <c r="D13" s="41">
        <v>59.9</v>
      </c>
      <c r="E13" s="41">
        <v>55.3</v>
      </c>
      <c r="F13" s="42">
        <v>57.6</v>
      </c>
      <c r="H13" s="20"/>
      <c r="I13" s="31"/>
      <c r="J13" s="31"/>
      <c r="K13" s="31"/>
      <c r="L13" s="17"/>
      <c r="N13" s="20"/>
      <c r="O13" s="31"/>
      <c r="P13" s="17"/>
    </row>
    <row r="14" spans="1:16">
      <c r="B14" s="34"/>
      <c r="C14" s="41">
        <v>35.9</v>
      </c>
      <c r="D14" s="41">
        <v>41.4</v>
      </c>
      <c r="E14" s="41">
        <v>30.4</v>
      </c>
      <c r="F14" s="42">
        <v>24</v>
      </c>
      <c r="H14" s="20"/>
      <c r="I14" s="31"/>
      <c r="J14" s="31"/>
      <c r="K14" s="31"/>
      <c r="L14" s="17"/>
      <c r="N14" s="20"/>
      <c r="O14" s="31"/>
      <c r="P14" s="17"/>
    </row>
    <row r="15" spans="1:16">
      <c r="B15" s="34"/>
      <c r="C15" s="41">
        <v>33.799999999999997</v>
      </c>
      <c r="D15" s="41">
        <v>31</v>
      </c>
      <c r="E15" s="41">
        <v>20.3</v>
      </c>
      <c r="F15" s="42">
        <v>13.5</v>
      </c>
      <c r="H15" s="20"/>
      <c r="I15" s="31"/>
      <c r="J15" s="31"/>
      <c r="K15" s="31"/>
      <c r="L15" s="17"/>
      <c r="N15" s="20"/>
      <c r="O15" s="31"/>
      <c r="P15" s="17"/>
    </row>
    <row r="16" spans="1:16">
      <c r="B16" s="20"/>
      <c r="C16" s="41">
        <v>32.6</v>
      </c>
      <c r="D16" s="41">
        <v>63.6</v>
      </c>
      <c r="E16" s="41">
        <v>58.9</v>
      </c>
      <c r="F16" s="42">
        <v>43.9</v>
      </c>
      <c r="H16" s="20"/>
      <c r="I16" s="31"/>
      <c r="J16" s="31"/>
      <c r="K16" s="31"/>
      <c r="L16" s="17"/>
      <c r="N16" s="20"/>
      <c r="O16" s="31"/>
      <c r="P16" s="17"/>
    </row>
    <row r="17" spans="1:16">
      <c r="B17" s="20"/>
      <c r="C17" s="41">
        <v>33.9</v>
      </c>
      <c r="D17" s="41">
        <v>31.5</v>
      </c>
      <c r="E17" s="41">
        <v>22.8</v>
      </c>
      <c r="F17" s="42">
        <v>23.7</v>
      </c>
      <c r="H17" s="20"/>
      <c r="I17" s="31"/>
      <c r="J17" s="31"/>
      <c r="K17" s="31"/>
      <c r="L17" s="17"/>
      <c r="N17" s="20"/>
      <c r="O17" s="31"/>
      <c r="P17" s="17"/>
    </row>
    <row r="18" spans="1:16">
      <c r="B18" s="20"/>
      <c r="C18" s="41">
        <v>30</v>
      </c>
      <c r="D18" s="41">
        <v>45.2</v>
      </c>
      <c r="E18" s="41">
        <v>51.6</v>
      </c>
      <c r="F18" s="42">
        <v>63.3</v>
      </c>
      <c r="H18" s="20"/>
      <c r="I18" s="31"/>
      <c r="J18" s="31"/>
      <c r="K18" s="31"/>
      <c r="L18" s="17"/>
      <c r="N18" s="20"/>
      <c r="O18" s="31"/>
      <c r="P18" s="17"/>
    </row>
    <row r="19" spans="1:16">
      <c r="B19" s="20"/>
      <c r="C19" s="41">
        <v>32.299999999999997</v>
      </c>
      <c r="D19" s="41">
        <v>19</v>
      </c>
      <c r="E19" s="41">
        <v>29.2</v>
      </c>
      <c r="F19" s="42">
        <v>30.1</v>
      </c>
      <c r="H19" s="20"/>
      <c r="I19" s="31"/>
      <c r="J19" s="31"/>
      <c r="K19" s="31"/>
      <c r="L19" s="17"/>
      <c r="N19" s="20"/>
      <c r="O19" s="31"/>
      <c r="P19" s="17"/>
    </row>
    <row r="20" spans="1:16" ht="16" thickBot="1">
      <c r="B20" s="39"/>
      <c r="C20" s="43">
        <v>47.3</v>
      </c>
      <c r="D20" s="43">
        <v>56.8</v>
      </c>
      <c r="E20" s="43">
        <v>54.2</v>
      </c>
      <c r="F20" s="44">
        <v>63.1</v>
      </c>
      <c r="H20" s="39"/>
      <c r="I20" s="40"/>
      <c r="J20" s="40"/>
      <c r="K20" s="40"/>
      <c r="L20" s="19"/>
      <c r="N20" s="20"/>
      <c r="O20" s="31"/>
      <c r="P20" s="17"/>
    </row>
    <row r="21" spans="1:16" ht="19" thickBot="1">
      <c r="N21" s="8" t="s">
        <v>57</v>
      </c>
      <c r="O21" s="60"/>
      <c r="P21" s="25"/>
    </row>
    <row r="22" spans="1:16" ht="17">
      <c r="A22" s="48" t="s">
        <v>44</v>
      </c>
      <c r="B22" s="24" t="s">
        <v>60</v>
      </c>
      <c r="C22" s="6"/>
      <c r="D22" s="6"/>
      <c r="E22" s="6"/>
      <c r="F22" s="7"/>
      <c r="G22" s="48" t="s">
        <v>45</v>
      </c>
      <c r="H22" s="24" t="s">
        <v>37</v>
      </c>
      <c r="I22" s="7"/>
      <c r="N22" s="9" t="s">
        <v>58</v>
      </c>
      <c r="P22" s="17"/>
    </row>
    <row r="23" spans="1:16" ht="19" thickBot="1">
      <c r="B23" s="8" t="s">
        <v>61</v>
      </c>
      <c r="C23" s="31"/>
      <c r="D23" s="31"/>
      <c r="E23" s="31"/>
      <c r="F23" s="17"/>
      <c r="H23" s="11" t="s">
        <v>17</v>
      </c>
      <c r="I23" s="15"/>
      <c r="N23" s="11" t="s">
        <v>59</v>
      </c>
      <c r="O23" s="13"/>
      <c r="P23" s="19"/>
    </row>
    <row r="24" spans="1:16" ht="18">
      <c r="B24" s="9" t="s">
        <v>62</v>
      </c>
      <c r="C24" s="31"/>
      <c r="D24" s="31"/>
      <c r="E24" s="31"/>
      <c r="F24" s="17"/>
    </row>
    <row r="25" spans="1:16" ht="18">
      <c r="B25" s="8" t="s">
        <v>63</v>
      </c>
      <c r="C25" s="60"/>
      <c r="D25" s="60"/>
      <c r="E25" s="60"/>
      <c r="F25" s="25"/>
    </row>
    <row r="26" spans="1:16" ht="17">
      <c r="B26" s="9" t="s">
        <v>64</v>
      </c>
      <c r="F26" s="17"/>
    </row>
    <row r="27" spans="1:16" ht="19" thickBot="1">
      <c r="B27" s="11" t="s">
        <v>65</v>
      </c>
      <c r="C27" s="13"/>
      <c r="D27" s="13"/>
      <c r="E27" s="13"/>
      <c r="F27" s="19"/>
    </row>
    <row r="28" spans="1:16" ht="16" thickBot="1"/>
    <row r="29" spans="1:16">
      <c r="A29" s="48" t="s">
        <v>28</v>
      </c>
      <c r="B29" s="24" t="s">
        <v>66</v>
      </c>
      <c r="C29" s="7"/>
      <c r="G29" s="48" t="s">
        <v>46</v>
      </c>
      <c r="H29" s="24" t="s">
        <v>34</v>
      </c>
      <c r="I29" s="7"/>
    </row>
    <row r="30" spans="1:16" ht="17">
      <c r="B30" s="9" t="s">
        <v>14</v>
      </c>
      <c r="C30" s="17"/>
      <c r="H30" s="16" t="s">
        <v>69</v>
      </c>
      <c r="I30" s="17"/>
    </row>
    <row r="31" spans="1:16" ht="18">
      <c r="B31" s="9" t="s">
        <v>15</v>
      </c>
      <c r="C31" s="17"/>
      <c r="H31" s="16" t="s">
        <v>70</v>
      </c>
      <c r="I31" s="17"/>
    </row>
    <row r="32" spans="1:16" ht="18" thickBot="1">
      <c r="B32" s="11" t="s">
        <v>16</v>
      </c>
      <c r="C32" s="15"/>
      <c r="H32" s="18" t="s">
        <v>71</v>
      </c>
      <c r="I32" s="19"/>
    </row>
    <row r="33" spans="1:5" ht="16" thickBot="1"/>
    <row r="34" spans="1:5">
      <c r="A34" s="48" t="s">
        <v>47</v>
      </c>
      <c r="B34" s="24" t="s">
        <v>39</v>
      </c>
      <c r="C34" s="61"/>
      <c r="D34" s="7"/>
    </row>
    <row r="35" spans="1:5" ht="17">
      <c r="B35" s="27" t="s">
        <v>7</v>
      </c>
      <c r="C35" s="28" t="s">
        <v>67</v>
      </c>
      <c r="D35" s="25"/>
      <c r="E35" s="57"/>
    </row>
    <row r="36" spans="1:5" ht="17">
      <c r="B36" s="16"/>
      <c r="C36" s="4" t="s">
        <v>68</v>
      </c>
      <c r="D36" s="17"/>
      <c r="E36" s="57"/>
    </row>
    <row r="37" spans="1:5" ht="17">
      <c r="B37" s="20"/>
      <c r="C37" s="4" t="s">
        <v>20</v>
      </c>
      <c r="D37" s="17"/>
      <c r="E37" s="57"/>
    </row>
    <row r="38" spans="1:5" ht="17">
      <c r="B38" s="29"/>
      <c r="C38" s="4" t="s">
        <v>21</v>
      </c>
      <c r="D38" s="26"/>
      <c r="E38" s="57"/>
    </row>
    <row r="39" spans="1:5" ht="17">
      <c r="B39" s="27" t="s">
        <v>18</v>
      </c>
      <c r="C39" s="28" t="s">
        <v>72</v>
      </c>
      <c r="D39" s="25"/>
      <c r="E39" s="57"/>
    </row>
    <row r="40" spans="1:5" ht="17">
      <c r="B40" s="16"/>
      <c r="C40" s="4" t="s">
        <v>73</v>
      </c>
      <c r="D40" s="17"/>
      <c r="E40" s="57"/>
    </row>
    <row r="41" spans="1:5" ht="17">
      <c r="B41" s="20"/>
      <c r="C41" s="4" t="s">
        <v>23</v>
      </c>
      <c r="D41" s="17"/>
      <c r="E41" s="57"/>
    </row>
    <row r="42" spans="1:5" ht="17">
      <c r="B42" s="29"/>
      <c r="C42" s="1" t="s">
        <v>24</v>
      </c>
      <c r="D42" s="26"/>
      <c r="E42" s="57"/>
    </row>
    <row r="43" spans="1:5" ht="17">
      <c r="B43" s="27" t="s">
        <v>25</v>
      </c>
      <c r="C43" s="28" t="s">
        <v>74</v>
      </c>
      <c r="D43" s="25"/>
      <c r="E43" s="57"/>
    </row>
    <row r="44" spans="1:5" ht="17">
      <c r="B44" s="29"/>
      <c r="C44" s="1" t="s">
        <v>27</v>
      </c>
      <c r="D44" s="26"/>
      <c r="E44" s="57"/>
    </row>
    <row r="45" spans="1:5" ht="16" thickBot="1">
      <c r="B45" s="18" t="s">
        <v>29</v>
      </c>
      <c r="C45" s="30" t="s">
        <v>28</v>
      </c>
      <c r="D45" s="19"/>
      <c r="E45" s="57"/>
    </row>
    <row r="46" spans="1:5" ht="16" thickBot="1"/>
    <row r="47" spans="1:5">
      <c r="A47" s="48" t="s">
        <v>76</v>
      </c>
      <c r="B47" s="22" t="s">
        <v>35</v>
      </c>
      <c r="C47" s="7"/>
    </row>
    <row r="48" spans="1:5">
      <c r="B48" s="20" t="s">
        <v>30</v>
      </c>
      <c r="C48" s="21">
        <v>0.05</v>
      </c>
    </row>
    <row r="49" spans="2:3">
      <c r="B49" s="20" t="s">
        <v>31</v>
      </c>
      <c r="C49" s="21">
        <f>1-C48</f>
        <v>0.95</v>
      </c>
    </row>
    <row r="50" spans="2:3">
      <c r="B50" s="16" t="s">
        <v>32</v>
      </c>
      <c r="C50" s="47"/>
    </row>
    <row r="51" spans="2:3" ht="16" thickBot="1">
      <c r="B51" s="18" t="s">
        <v>48</v>
      </c>
      <c r="C51" s="23" t="b">
        <f>IF(D45&gt;C50,TRUE,FALSE)</f>
        <v>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Formulae</vt:lpstr>
      <vt:lpstr>Between1-6 nations</vt:lpstr>
      <vt:lpstr>Between 2-Programs</vt:lpstr>
      <vt:lpstr>Within 1-Recycling</vt:lpstr>
      <vt:lpstr>Within 2-Energy Usage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Akira O'Connor</dc:creator>
  <cp:lastModifiedBy>Claire Harris</cp:lastModifiedBy>
  <dcterms:created xsi:type="dcterms:W3CDTF">2012-08-31T07:06:29Z</dcterms:created>
  <dcterms:modified xsi:type="dcterms:W3CDTF">2024-06-26T20:21:27Z</dcterms:modified>
</cp:coreProperties>
</file>